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defaultThemeVersion="166925"/>
  <mc:AlternateContent xmlns:mc="http://schemas.openxmlformats.org/markup-compatibility/2006">
    <mc:Choice Requires="x15">
      <x15ac:absPath xmlns:x15ac="http://schemas.microsoft.com/office/spreadsheetml/2010/11/ac" url="C:\Users\claudia.tovar\Desktop\"/>
    </mc:Choice>
  </mc:AlternateContent>
  <xr:revisionPtr revIDLastSave="0" documentId="8_{A5B14032-5664-4BF8-99C5-0967288E0DD7}" xr6:coauthVersionLast="36" xr6:coauthVersionMax="36" xr10:uidLastSave="{00000000-0000-0000-0000-000000000000}"/>
  <bookViews>
    <workbookView xWindow="-105" yWindow="-105" windowWidth="23250" windowHeight="12450" tabRatio="693" firstSheet="5" activeTab="5" xr2:uid="{DA3FEE0B-21A9-47E4-94CF-7DF274373EB6}"/>
  </bookViews>
  <sheets>
    <sheet name="Contexto Financiero " sheetId="1" r:id="rId1"/>
    <sheet name="PAA" sheetId="2" r:id="rId2"/>
    <sheet name="MATRIZ POAI " sheetId="6" r:id="rId3"/>
    <sheet name="Presupuesto de Obra CasaTaller " sheetId="3" r:id="rId4"/>
    <sheet name="Presupuesto Anual OPS" sheetId="4" r:id="rId5"/>
    <sheet name="Formato  " sheetId="8"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_123Graph_ATOTAL" hidden="1">[1]Resumen!#REF!</definedName>
    <definedName name="__123Graph_B" hidden="1">'[2]GIROS SITUAD.FISCAL- 2000'!#REF!</definedName>
    <definedName name="__123Graph_D" hidden="1">'[2]GIROS SITUAD.FISCAL- 2000'!#REF!</definedName>
    <definedName name="__123Graph_F" hidden="1">'[2]GIROS SITUAD.FISCAL- 2000'!#REF!</definedName>
    <definedName name="__123Graph_X" hidden="1">'[2]GIROS SITUAD.FISCAL- 2000'!#REF!</definedName>
    <definedName name="_a_" hidden="1">#N/A</definedName>
    <definedName name="_Fill" hidden="1">[3]TCN!$B$53:$W$53</definedName>
    <definedName name="_xlnm._FilterDatabase" localSheetId="2" hidden="1">'MATRIZ POAI '!$A$6:$AJ$96</definedName>
    <definedName name="_Key1" hidden="1">[4]Resumen!$A$861</definedName>
    <definedName name="_MatInverse_In" hidden="1">#N/A</definedName>
    <definedName name="_MatInverse_Out" hidden="1">#N/A</definedName>
    <definedName name="_Order1" hidden="1">255</definedName>
    <definedName name="_Order2" hidden="1">255</definedName>
    <definedName name="_Regression_Out" hidden="1">#N/A</definedName>
    <definedName name="_Regression_X" hidden="1">#N/A</definedName>
    <definedName name="_Regression_Y" hidden="1">#N/A</definedName>
    <definedName name="_Sort" hidden="1">[4]Resumen!$A$861:$C$862</definedName>
    <definedName name="_Table1_Out" hidden="1">[5]CARBOCOL!#REF!</definedName>
    <definedName name="_Table2_In2" hidden="1">[6]ANUAL1!#REF!</definedName>
    <definedName name="_Table2_Out" hidden="1">[5]CARBOCOL!#REF!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gregadoSD" hidden="1">'[2]GIROS SITUAD.FISCAL- 2000'!#REF!</definedName>
    <definedName name="BLPH2" hidden="1">[7]EMBI!#REF!</definedName>
    <definedName name="BLPH3" hidden="1">[7]EMBI!#REF!</definedName>
    <definedName name="CPC">#REF!</definedName>
    <definedName name="CUENTAS">[8]LISTAS_SGR!$B$3:$B$434</definedName>
    <definedName name="Cwvu.ComparEneMar9697." hidden="1">'[9]Seguimiento CSF'!#REF!,'[9]Seguimiento CSF'!$A$30:$IV$34,'[9]Seguimiento CSF'!$A$104:$IV$104,'[9]Seguimiento CSF'!#REF!,'[9]Seguimiento CSF'!#REF!,'[9]Seguimiento CSF'!$A$124:$IV$125</definedName>
    <definedName name="Cwvu.EneFeb." hidden="1">'[9]Seguimiento CSF'!#REF!,'[9]Seguimiento CSF'!#REF!</definedName>
    <definedName name="Cwvu.EneMar." hidden="1">'[9]Seguimiento CSF'!#REF!,'[9]Seguimiento CSF'!$A$67:$IV$67,'[9]Seguimiento CSF'!#REF!,'[9]Seguimiento CSF'!#REF!</definedName>
    <definedName name="Cwvu.Formato._.Corto." hidden="1">'[9]Seguimiento CSF'!$A$11:$IV$12,'[9]Seguimiento CSF'!#REF!,'[9]Seguimiento CSF'!$A$45:$IV$46,'[9]Seguimiento CSF'!$A$48:$IV$57,'[9]Seguimiento CSF'!$A$61:$IV$63,'[9]Seguimiento CSF'!$A$65:$IV$66,'[9]Seguimiento CSF'!$A$72:$IV$82,'[9]Seguimiento CSF'!$A$89:$IV$92,'[9]Seguimiento CSF'!$A$114:$IV$116,'[9]Seguimiento CSF'!$A$118:$IV$122,'[9]Seguimiento CSF'!$A$129:$IV$132,'[9]Seguimiento CSF'!$A$134:$IV$135</definedName>
    <definedName name="Cwvu.Formato._.Total." hidden="1">'[9]Seguimiento CSF'!#REF!,'[9]Seguimiento CSF'!#REF!,'[9]Seguimiento CSF'!#REF!</definedName>
    <definedName name="DESTINACION">[8]LISTAS_SGR!$O$3:$R$606</definedName>
    <definedName name="IPP_20162">#REF!</definedName>
    <definedName name="OEI">[8]LISTAS_SGR!$K$3:$M$18</definedName>
    <definedName name="RECURSOS">[8]LISTAS_SGR!$G$3:$I$5</definedName>
    <definedName name="Rwvu.ComparEneMar9697." hidden="1">'[9]Seguimiento CSF'!$L$1:$N$65536,'[9]Seguimiento CSF'!$R$1:$BU$65536</definedName>
    <definedName name="Rwvu.EneFeb." hidden="1">'[9]Seguimiento CSF'!$L$1:$N$65536,'[9]Seguimiento CSF'!$Q$1:$AD$65536</definedName>
    <definedName name="Rwvu.Formato._.Corto." hidden="1">'[9]Seguimiento CSF'!$L$1:$N$65536,'[9]Seguimiento CSF'!$R$1:$AD$65536,'[9]Seguimiento CSF'!$AH$1:$AY$65536,'[9]Seguimiento CSF'!$BA$1:$BH$65536,'[9]Seguimiento CSF'!$BJ$1:$BQ$65536,'[9]Seguimiento CSF'!$BS$1:$CF$65536</definedName>
    <definedName name="Rwvu.OPEF._.96." hidden="1">#N/A</definedName>
    <definedName name="Rwvu.OPEF._.97." hidden="1">#N/A</definedName>
    <definedName name="SIT_FONDOS">[8]LISTAS_SGR!$S$3:$U$5</definedName>
    <definedName name="TERCERO">[8]LISTAS_SGR!$W$3:$W$3895</definedName>
    <definedName name="Z_91E95AE5_DCC2_11D0_8DF1_00805F2A002D_.wvu.Cols" hidden="1">'[9]Seguimiento CSF'!$L$1:$N$65536,'[9]Seguimiento CSF'!$R$1:$BU$65536</definedName>
    <definedName name="Z_91E95AE6_DCC2_11D0_8DF1_00805F2A002D_.wvu.Cols" hidden="1">'[9]Seguimiento CSF'!$L$1:$N$65536,'[9]Seguimiento CSF'!$Q$1:$AD$65536</definedName>
    <definedName name="Z_91E95AE6_DCC2_11D0_8DF1_00805F2A002D_.wvu.Rows" hidden="1">'[9]Seguimiento CSF'!#REF!,'[9]Seguimiento CSF'!#REF!</definedName>
    <definedName name="Z_91E95AE7_DCC2_11D0_8DF1_00805F2A002D_.wvu.Cols" hidden="1">'[9]Resumen MES OPEF'!$C$1:$C$65536,'[9]Resumen MES OPEF'!$N$1:$N$65536,'[9]Resumen MES OPEF'!$Y$1:$Y$65536,'[9]Resumen MES OPEF'!$AL$1:$AL$65536,'[9]Resumen MES OPEF'!$AV$1:$AV$65536,'[9]Resumen MES OPEF'!$BG$1:$BG$65536,'[9]Resumen MES OPEF'!$BR$1:$BR$65536,'[9]Resumen MES OPEF'!$CC$1:$CC$65536</definedName>
    <definedName name="Z_91E95AE8_DCC2_11D0_8DF1_00805F2A002D_.wvu.Cols" hidden="1">'[9]Seguimiento CSF'!$L$1:$N$65536,'[9]Seguimiento CSF'!$R$1:$AD$65536,'[9]Seguimiento CSF'!$AY$1:$AY$65536,'[9]Seguimiento CSF'!$BH$1:$BH$65536,'[9]Seguimiento CSF'!$BQ$1:$BQ$65536</definedName>
    <definedName name="Z_91E95AE9_DCC2_11D0_8DF1_00805F2A002D_.wvu.Cols" hidden="1">'[9]Seguimiento CSF'!$L$1:$N$65536,'[9]Seguimiento CSF'!$R$1:$AD$65536,'[9]Seguimiento CSF'!$AH$1:$AY$65536,'[9]Seguimiento CSF'!$BA$1:$BH$65536,'[9]Seguimiento CSF'!$BJ$1:$BQ$65536,'[9]Seguimiento CSF'!$BS$1:$CF$65536</definedName>
    <definedName name="Z_91E95AEB_DCC2_11D0_8DF1_00805F2A002D_.wvu.Cols" hidden="1">#N/A</definedName>
    <definedName name="Z_91E95AEC_DCC2_11D0_8DF1_00805F2A002D_.wvu.Cols" hidden="1">#N/A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M14" i="8" l="1"/>
  <c r="L14" i="8"/>
  <c r="K14" i="8"/>
  <c r="J14" i="8"/>
  <c r="I14" i="8"/>
  <c r="I20" i="8" s="1"/>
  <c r="H14" i="8"/>
  <c r="H20" i="8" s="1"/>
  <c r="G14" i="8"/>
  <c r="K20" i="8" s="1"/>
  <c r="L20" i="8"/>
  <c r="F14" i="8"/>
  <c r="E14" i="8"/>
  <c r="E20" i="8" s="1"/>
  <c r="D14" i="8"/>
  <c r="D20" i="8" s="1"/>
  <c r="J32" i="8"/>
  <c r="J24" i="8" s="1"/>
  <c r="H32" i="8"/>
  <c r="H24" i="8" s="1"/>
  <c r="C8" i="8"/>
  <c r="C12" i="8" s="1"/>
  <c r="F28" i="8"/>
  <c r="F12" i="8" s="1"/>
  <c r="AI96" i="6"/>
  <c r="D12" i="8"/>
  <c r="E12" i="8"/>
  <c r="G12" i="8"/>
  <c r="H12" i="8"/>
  <c r="I12" i="8"/>
  <c r="J12" i="8"/>
  <c r="K12" i="8"/>
  <c r="L12" i="8"/>
  <c r="M12" i="8"/>
  <c r="N12" i="8"/>
  <c r="C20" i="8"/>
  <c r="J20" i="8"/>
  <c r="M20" i="8"/>
  <c r="M25" i="8" s="1"/>
  <c r="N20" i="8"/>
  <c r="C24" i="8"/>
  <c r="D24" i="8"/>
  <c r="E24" i="8"/>
  <c r="F24" i="8"/>
  <c r="G24" i="8"/>
  <c r="I24" i="8"/>
  <c r="K24" i="8"/>
  <c r="L24" i="8"/>
  <c r="M24" i="8"/>
  <c r="N24" i="8"/>
  <c r="C30" i="8"/>
  <c r="D30" i="8"/>
  <c r="E30" i="8"/>
  <c r="G30" i="8"/>
  <c r="H30" i="8"/>
  <c r="I30" i="8"/>
  <c r="J30" i="8"/>
  <c r="K30" i="8"/>
  <c r="L30" i="8"/>
  <c r="M30" i="8"/>
  <c r="N30" i="8"/>
  <c r="C35" i="8"/>
  <c r="D35" i="8"/>
  <c r="E35" i="8"/>
  <c r="F35" i="8"/>
  <c r="G35" i="8"/>
  <c r="H35" i="8"/>
  <c r="I35" i="8"/>
  <c r="J35" i="8"/>
  <c r="K35" i="8"/>
  <c r="K36" i="8" s="1"/>
  <c r="L35" i="8"/>
  <c r="M35" i="8"/>
  <c r="N35" i="8"/>
  <c r="I36" i="8"/>
  <c r="I47" i="8" s="1"/>
  <c r="C42" i="8"/>
  <c r="D42" i="8"/>
  <c r="E42" i="8"/>
  <c r="F42" i="8"/>
  <c r="G42" i="8"/>
  <c r="H42" i="8"/>
  <c r="I42" i="8"/>
  <c r="J42" i="8"/>
  <c r="K42" i="8"/>
  <c r="L42" i="8"/>
  <c r="M42" i="8"/>
  <c r="N42" i="8"/>
  <c r="C47" i="8"/>
  <c r="C48" i="8" s="1"/>
  <c r="D47" i="8"/>
  <c r="E47" i="8"/>
  <c r="F47" i="8"/>
  <c r="G47" i="8"/>
  <c r="K47" i="8"/>
  <c r="K48" i="8" s="1"/>
  <c r="L47" i="8"/>
  <c r="L48" i="8" s="1"/>
  <c r="M47" i="8"/>
  <c r="N47" i="8"/>
  <c r="G87" i="4"/>
  <c r="AI9" i="6"/>
  <c r="AI10" i="6"/>
  <c r="AI11" i="6"/>
  <c r="AI12" i="6"/>
  <c r="AI13" i="6"/>
  <c r="AI14" i="6"/>
  <c r="AI15" i="6"/>
  <c r="AI16" i="6"/>
  <c r="AI17" i="6"/>
  <c r="AI18" i="6"/>
  <c r="AI19" i="6"/>
  <c r="AI20" i="6"/>
  <c r="AI21" i="6"/>
  <c r="AI22" i="6"/>
  <c r="AI23" i="6"/>
  <c r="AI24" i="6"/>
  <c r="AI25" i="6"/>
  <c r="AI26" i="6"/>
  <c r="AI27" i="6"/>
  <c r="AI28" i="6"/>
  <c r="AI29" i="6"/>
  <c r="AI30" i="6"/>
  <c r="AI31" i="6"/>
  <c r="AI32" i="6"/>
  <c r="AI33" i="6"/>
  <c r="AI34" i="6"/>
  <c r="AI35" i="6"/>
  <c r="AI36" i="6"/>
  <c r="AI37" i="6"/>
  <c r="AI38" i="6"/>
  <c r="AI39" i="6"/>
  <c r="AI40" i="6"/>
  <c r="AI41" i="6"/>
  <c r="AI42" i="6"/>
  <c r="AI43" i="6"/>
  <c r="AI44" i="6"/>
  <c r="AI45" i="6"/>
  <c r="AI46" i="6"/>
  <c r="AI47" i="6"/>
  <c r="AI48" i="6"/>
  <c r="AI49" i="6"/>
  <c r="AI50" i="6"/>
  <c r="AI51" i="6"/>
  <c r="AI52" i="6"/>
  <c r="AI53" i="6"/>
  <c r="AI54" i="6"/>
  <c r="AI55" i="6"/>
  <c r="AI56" i="6"/>
  <c r="AI57" i="6"/>
  <c r="AI58" i="6"/>
  <c r="AI59" i="6"/>
  <c r="AI60" i="6"/>
  <c r="AI61" i="6"/>
  <c r="AI62" i="6"/>
  <c r="AI63" i="6"/>
  <c r="AI64" i="6"/>
  <c r="AI65" i="6"/>
  <c r="AI66" i="6"/>
  <c r="AI67" i="6"/>
  <c r="AI68" i="6"/>
  <c r="AI69" i="6"/>
  <c r="AI70" i="6"/>
  <c r="AI71" i="6"/>
  <c r="AI72" i="6"/>
  <c r="AI73" i="6"/>
  <c r="AI74" i="6"/>
  <c r="AI75" i="6"/>
  <c r="AI76" i="6"/>
  <c r="AI77" i="6"/>
  <c r="AI78" i="6"/>
  <c r="AI79" i="6"/>
  <c r="AI80" i="6"/>
  <c r="AI81" i="6"/>
  <c r="AI82" i="6"/>
  <c r="AI83" i="6"/>
  <c r="AI84" i="6"/>
  <c r="AI85" i="6"/>
  <c r="AI86" i="6"/>
  <c r="AI87" i="6"/>
  <c r="AI88" i="6"/>
  <c r="AI89" i="6"/>
  <c r="AI90" i="6"/>
  <c r="AI91" i="6"/>
  <c r="AI92" i="6"/>
  <c r="AI93" i="6"/>
  <c r="AI94" i="6"/>
  <c r="AI95" i="6"/>
  <c r="X96" i="6"/>
  <c r="Y96" i="6"/>
  <c r="Z96" i="6"/>
  <c r="AA96" i="6"/>
  <c r="AB96" i="6"/>
  <c r="AC96" i="6"/>
  <c r="AD96" i="6"/>
  <c r="AE96" i="6"/>
  <c r="AF96" i="6"/>
  <c r="AG96" i="6"/>
  <c r="AH96" i="6"/>
  <c r="G20" i="8" l="1"/>
  <c r="E48" i="8"/>
  <c r="D48" i="8"/>
  <c r="N36" i="8"/>
  <c r="G48" i="8"/>
  <c r="E36" i="8"/>
  <c r="M48" i="8"/>
  <c r="N48" i="8"/>
  <c r="F30" i="8"/>
  <c r="K25" i="8"/>
  <c r="K50" i="8" s="1"/>
  <c r="L25" i="8"/>
  <c r="I25" i="8"/>
  <c r="G25" i="8"/>
  <c r="L36" i="8"/>
  <c r="C36" i="8"/>
  <c r="G36" i="8"/>
  <c r="N25" i="8"/>
  <c r="F48" i="8"/>
  <c r="H36" i="8"/>
  <c r="H47" i="8" s="1"/>
  <c r="H48" i="8" s="1"/>
  <c r="D36" i="8"/>
  <c r="M36" i="8"/>
  <c r="C25" i="8"/>
  <c r="J36" i="8"/>
  <c r="J47" i="8" s="1"/>
  <c r="J48" i="8" s="1"/>
  <c r="D25" i="8"/>
  <c r="E25" i="8"/>
  <c r="I48" i="8"/>
  <c r="F36" i="8"/>
  <c r="H25" i="8"/>
  <c r="F20" i="8"/>
  <c r="F25" i="8" s="1"/>
  <c r="J25" i="8"/>
  <c r="M50" i="8"/>
  <c r="C50" i="8" l="1"/>
  <c r="C52" i="8" s="1"/>
  <c r="C54" i="8" s="1"/>
  <c r="D50" i="8"/>
  <c r="G50" i="8"/>
  <c r="L50" i="8"/>
  <c r="E50" i="8"/>
  <c r="N50" i="8"/>
  <c r="I50" i="8"/>
  <c r="H50" i="8"/>
  <c r="J50" i="8"/>
  <c r="F50" i="8"/>
  <c r="C55" i="8" l="1"/>
  <c r="D51" i="8"/>
  <c r="D52" i="8" s="1"/>
  <c r="D54" i="8"/>
  <c r="E51" i="8" l="1"/>
  <c r="E52" i="8" s="1"/>
  <c r="D55" i="8"/>
  <c r="E55" i="8" l="1"/>
  <c r="E54" i="8"/>
  <c r="F51" i="8"/>
  <c r="F52" i="8" s="1"/>
  <c r="F55" i="8" l="1"/>
  <c r="G51" i="8"/>
  <c r="G52" i="8" s="1"/>
  <c r="F54" i="8"/>
  <c r="F22" i="3"/>
  <c r="F37" i="3"/>
  <c r="F42" i="3"/>
  <c r="F27" i="3"/>
  <c r="F26" i="3"/>
  <c r="F15" i="3"/>
  <c r="F11" i="3"/>
  <c r="F44" i="3"/>
  <c r="F43" i="3"/>
  <c r="D38" i="3"/>
  <c r="F38" i="3" s="1"/>
  <c r="D37" i="3"/>
  <c r="F36" i="3"/>
  <c r="F33" i="3"/>
  <c r="F32" i="3"/>
  <c r="F31" i="3"/>
  <c r="F30" i="3"/>
  <c r="F34" i="3" s="1"/>
  <c r="D27" i="3"/>
  <c r="F23" i="3"/>
  <c r="F21" i="3"/>
  <c r="F20" i="3"/>
  <c r="F17" i="3"/>
  <c r="F16" i="3"/>
  <c r="D16" i="3"/>
  <c r="F12" i="3"/>
  <c r="D11" i="3"/>
  <c r="F10" i="3"/>
  <c r="G54" i="8" l="1"/>
  <c r="H51" i="8"/>
  <c r="H52" i="8" s="1"/>
  <c r="G55" i="8"/>
  <c r="F45" i="3"/>
  <c r="F18" i="3"/>
  <c r="F40" i="3"/>
  <c r="F24" i="3"/>
  <c r="F13" i="3"/>
  <c r="F28" i="3"/>
  <c r="F47" i="3" s="1"/>
  <c r="F49" i="3" s="1"/>
  <c r="H54" i="8" l="1"/>
  <c r="I51" i="8"/>
  <c r="I52" i="8" s="1"/>
  <c r="H55" i="8"/>
  <c r="F52" i="3"/>
  <c r="F53" i="3" s="1"/>
  <c r="F51" i="3"/>
  <c r="F50" i="3"/>
  <c r="F54" i="3" s="1"/>
  <c r="I54" i="8" l="1"/>
  <c r="I55" i="8"/>
  <c r="J51" i="8"/>
  <c r="J52" i="8" s="1"/>
  <c r="J55" i="8" l="1"/>
  <c r="K51" i="8"/>
  <c r="K52" i="8" s="1"/>
  <c r="J54" i="8"/>
  <c r="K54" i="8" l="1"/>
  <c r="L51" i="8"/>
  <c r="L52" i="8" s="1"/>
  <c r="K55" i="8"/>
  <c r="L55" i="8" l="1"/>
  <c r="L54" i="8"/>
  <c r="M51" i="8"/>
  <c r="M52" i="8" s="1"/>
  <c r="M54" i="8" l="1"/>
  <c r="N51" i="8"/>
  <c r="N52" i="8" s="1"/>
  <c r="M55" i="8"/>
  <c r="N55" i="8" l="1"/>
  <c r="N5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tc={98A03DFC-BCEF-483C-8199-19BFD52BE05F}</author>
  </authors>
  <commentList>
    <comment ref="AJ45" authorId="0" shapeId="0" xr:uid="{98A03DFC-BCEF-483C-8199-19BFD52BE05F}">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Presupuesto para obra CasaTaller</t>
        </r>
      </text>
    </comment>
  </commentList>
</comments>
</file>

<file path=xl/sharedStrings.xml><?xml version="1.0" encoding="utf-8"?>
<sst xmlns="http://schemas.openxmlformats.org/spreadsheetml/2006/main" count="1544" uniqueCount="548">
  <si>
    <r>
      <rPr>
        <b/>
        <sz val="11"/>
        <color theme="1"/>
        <rFont val="Calibri"/>
        <family val="2"/>
        <scheme val="minor"/>
      </rPr>
      <t xml:space="preserve">COMPONENTE FINANCIERO DEL MODELO DE GESTIÓN CULTURAL CASA TALLER
</t>
    </r>
    <r>
      <rPr>
        <sz val="11"/>
        <color theme="1"/>
        <rFont val="Calibri"/>
        <family val="2"/>
        <scheme val="minor"/>
      </rPr>
      <t xml:space="preserve">
</t>
    </r>
    <r>
      <rPr>
        <b/>
        <sz val="11"/>
        <color theme="1"/>
        <rFont val="Calibri"/>
        <family val="2"/>
        <scheme val="minor"/>
      </rPr>
      <t>¿Qué es Casa Taller?</t>
    </r>
    <r>
      <rPr>
        <sz val="11"/>
        <color theme="1"/>
        <rFont val="Calibri"/>
        <family val="2"/>
        <scheme val="minor"/>
      </rPr>
      <t xml:space="preserve">
Modelo público de gestión cultural dedicado a fortalecer y fomentar prácticas culturales y artísticas colectivas en espacios físicos denominados “CAsasTaller”. Son escenarios revitalizados donde de la libertad creativa, la libertad de expresión, la mediación de situaciones comunitarias, la exploración de los talentos, la transmisión de saberes y el intercambio generacional de experiencias, permiten nuevas dinámicas de apropiación cultural en el municipio de Fusagasugá.
</t>
    </r>
    <r>
      <rPr>
        <b/>
        <sz val="11"/>
        <color theme="1"/>
        <rFont val="Calibri"/>
        <family val="2"/>
        <scheme val="minor"/>
      </rPr>
      <t>Contexto General Financiero:</t>
    </r>
    <r>
      <rPr>
        <sz val="11"/>
        <color theme="1"/>
        <rFont val="Calibri"/>
        <family val="2"/>
        <scheme val="minor"/>
      </rPr>
      <t xml:space="preserve">
Entendiendo lo anteriormente dicho, es la Secretaría de Cultura la misional encargada de liderar la aplicación del modelo cultural CasaTaller, y en ese sentido es necesario dar a conocer que, como dependencia adscrita a la administración municipal, procede bajo los parámetros de la función pública y el modelo integrados de planeación y gestión (MIPG) acogiendo principios como el de planeación y la ejecución responsable de los recursos públicos.
Así las cosas y teniendo en cuenta que este proyecto inicialmente está financiado desde lo público. Es necesario reconocer que, en el municipio de Fusagasugá desde su Secretaría de Cultura, acogiendo la ley 666 de 2001, aplica dentro de sus ingresos lo concerniente a la estampilla procultura y otras fuentes como Sistema General de Participación (SGP) y recursos propios. Dicho presupuesto que se recauda durante toda una vigencia (Ejemplo 2022), se dispone mediante certificados de disponibilidad presupuestal para su ejecución en la siguiente vigencia (Ejemplo 2023) de acuerdo con una matriz de plan anual de adquisiciones, la correspondiente al Plan Operativo Anual de Inversiones y por último la matríz de presupuesto que refiero en las siguientes páginas para su conocimiento. 
Ahora bien, existe un presupuesto de obra realizado para generar adecuaciones físicas de la CasaTaller Orquídeas (plan piloto del proyecto) que se realizará en la actual vigencia y que se involucran en la matriz de PAA (Plan Anual de Adquisiciones) y la matriz de POAI (Plan Operativo Anual de Inversiones) en este sentido. A su vez, se reconocen las Ordenes de Prestación de Servicios (OPS) que están directamente ligadas a la activación del proceso en las CasasTaller. 
Lo anterior a razón de entender un poco más lo planteado en las siguientes hojas de cálculo.</t>
    </r>
  </si>
  <si>
    <r>
      <t xml:space="preserve">Esta es la matriz que señala la Planeación Anual de Adquisiciones </t>
    </r>
    <r>
      <rPr>
        <b/>
        <sz val="11"/>
        <color theme="1"/>
        <rFont val="Calibri"/>
        <family val="2"/>
        <scheme val="minor"/>
      </rPr>
      <t>(PAA)</t>
    </r>
    <r>
      <rPr>
        <sz val="11"/>
        <color theme="1"/>
        <rFont val="Calibri"/>
        <family val="2"/>
        <scheme val="minor"/>
      </rPr>
      <t xml:space="preserve"> realizada en la vigencia 2022 para su ejecución en el año 2023: 
Para nuestro caso de CasaTaller, está dispuesto
el código </t>
    </r>
    <r>
      <rPr>
        <b/>
        <sz val="11"/>
        <color theme="1"/>
        <rFont val="Calibri"/>
        <family val="2"/>
        <scheme val="minor"/>
      </rPr>
      <t>UNSPSC:</t>
    </r>
    <r>
      <rPr>
        <sz val="11"/>
        <color theme="1"/>
        <rFont val="Calibri"/>
        <family val="2"/>
        <scheme val="minor"/>
      </rPr>
      <t xml:space="preserve"> 80111600 </t>
    </r>
    <r>
      <rPr>
        <b/>
        <sz val="11"/>
        <color theme="1"/>
        <rFont val="Calibri"/>
        <family val="2"/>
        <scheme val="minor"/>
      </rPr>
      <t xml:space="preserve"> (A61)</t>
    </r>
    <r>
      <rPr>
        <sz val="11"/>
        <color theme="1"/>
        <rFont val="Calibri"/>
        <family val="2"/>
        <scheme val="minor"/>
      </rPr>
      <t xml:space="preserve">
 </t>
    </r>
    <r>
      <rPr>
        <b/>
        <sz val="11"/>
        <color theme="1"/>
        <rFont val="Calibri"/>
        <family val="2"/>
        <scheme val="minor"/>
      </rPr>
      <t>Descripción:</t>
    </r>
    <r>
      <rPr>
        <sz val="11"/>
        <color theme="1"/>
        <rFont val="Calibri"/>
        <family val="2"/>
        <scheme val="minor"/>
      </rPr>
      <t xml:space="preserve"> PRESTACIÓN DE SERVICIOS DE APOYO PARA EL MANTENIMIENTO DE LAS CASONAS BIEN DE INTERÉS 
CULTURAL E INFRAESTRUCTURA CULTURAL A CARGO DE LA SECRETARÍA DE CULTURA DEL MUNICIPIO DE FUSAGASUGÁ. </t>
    </r>
    <r>
      <rPr>
        <b/>
        <sz val="11"/>
        <color theme="1"/>
        <rFont val="Calibri"/>
        <family val="2"/>
        <scheme val="minor"/>
      </rPr>
      <t>(B62)</t>
    </r>
    <r>
      <rPr>
        <sz val="11"/>
        <color theme="1"/>
        <rFont val="Calibri"/>
        <family val="2"/>
        <scheme val="minor"/>
      </rPr>
      <t xml:space="preserve">
</t>
    </r>
  </si>
  <si>
    <t>Con el fin de proceder a completar las columnas: Código UNSPSC, Duración del contrato (intervalo: días, meses, años), Modalidad de selección, Fuente de los recursos, ¿Se requieren vigencias futuras?, Estado de solicitud de vigencias futuras; vea la "Hoja de soporte" para saber cuáles son los códigos que aplican a cada columna.</t>
  </si>
  <si>
    <t>Código UNSPSC (cada código separado por ;)</t>
  </si>
  <si>
    <t>Descripción</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</si>
  <si>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</si>
  <si>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</si>
  <si>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</si>
  <si>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</si>
  <si>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</si>
  <si>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</si>
  <si>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</si>
  <si>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</si>
  <si>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</si>
  <si>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</si>
  <si>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</si>
  <si>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</si>
  <si>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</si>
  <si>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</si>
  <si>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</si>
  <si>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</si>
  <si>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</si>
  <si>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PRESTACIÓN DE SERVICIOS DE APOYO PARA ACTIVAR LA RED MUNICIPAL DE BIBLIOTECAS EN LA SEDE QUINTA COBURGO DE LA SECRETARÍA DE CULTURA DEL MUNICIPIO DE FUSAGASUGÁ</t>
  </si>
  <si>
    <t>CCE-16</t>
  </si>
  <si>
    <t>Unidad de contratacion</t>
  </si>
  <si>
    <t>CO-CUN-25290</t>
  </si>
  <si>
    <t>SECRETARÍA DE CULTURA</t>
  </si>
  <si>
    <t xml:space="preserve">secretariadecultura@fusagasuga-cundinamarca.gov.co
</t>
  </si>
  <si>
    <t>PRESTACIÓN DE SERVICIOS PROFESIONALES PARA EL DESARROLLO DE LAS RUTAS LEO DE EXTENSIÓN DE LOS PROCESOS DEL PLAN TERRITORIAL DE LECTURA ESCRITURA Y ORALIDAD (RURAL Y/O URBANA) DE LA SECRETARÍA DE CULTURA DEL MUNICIPIO DE FUSAGASUGÁ</t>
  </si>
  <si>
    <t>PRESTACION DE SERVICIOS PROFESIONALES PARA EL DESARROLLO DE PROCESOS DEL PLAN TERRITORIAL DE LECTURA ESCRITURA Y ORALIDAD DE LA SECRETARÍA DE CULTURA DE FUSAGASUGÁ</t>
  </si>
  <si>
    <t>PRESTACIÓN DE SERVICIOS DE APOYO PARA ACTIVAR LA RED MUNICIPAL DE BIBLIOTECAS PUBLICAS E INCENTIVAR LA LECTURA, LA ESCRITURA Y LA ORALIDAD EN EXTENSIÓN BIBLIOTECARIA DE LA SECRETARÍA DE CULTURA DEL MUNICIPIO DE FUSAGASUGÁ</t>
  </si>
  <si>
    <t>PRESTACIÓN DE SERVICIOS DE APOYO PARA ACTIVAR LA RED MUNICIPAL DE BIBLIOTECAS PUBLICAS E INCENTIVAR LA LECTURA, LA ESCRITURA Y LA ORALIDAD EN BIBLIOTECA INFANTIL DE LA SECRETARÍA DE CULTURA DEL MUNICIPIO DE FUSAGASUGÁ</t>
  </si>
  <si>
    <t>60102300; 55101500; 55111500</t>
  </si>
  <si>
    <t>COMPRA DE MATERIAL BIBLIOGRÁFICO PARA LA RED MUNICIPAL DE BIBLIOTECAS DE FUSAGASUGÁ</t>
  </si>
  <si>
    <t>CCE-10</t>
  </si>
  <si>
    <t>90101600; 80131500; 93141700</t>
  </si>
  <si>
    <t>APOYO LOGÍSTICO PARA EL MES MUNICIPAL DE LA LECTURA DEL MUNICIPIO DE FUSAGASUGÁ</t>
  </si>
  <si>
    <t>COMPRA DE EQUIPOS DE COMPUTO PARA LA SECRETARIA DE CULTURA DE FUSAGASUGÁ</t>
  </si>
  <si>
    <t>PRESTACIÓN DE SERVICIOS DE APOYO A LA GESTION ADMINISTRATIVA Y AL DESARROLLO DE LA AGENDA CULTURAL EN LA SECRETARÍA DE CULTURA DEL MUNICIPIO DE FUSAGASUGA.</t>
  </si>
  <si>
    <t>PRESTACIÓN DE SERVICIOS DE APOYO A LA ORGANIZACIÓN, MANEJO DE INVENTARIO Y APOYO LOGÍSTICO DE LA SECRETARÍA DE CULTURA DEL MUNICIPIO DE FUSAGASUGÁ</t>
  </si>
  <si>
    <t>90111500; 90101600; 80131500</t>
  </si>
  <si>
    <t xml:space="preserve">PRESTACIÓN DE SERVICIOS DE LOGÍSTICA PARA LA ORGANIZACIÓN, COORDINACIÓN Y EJECUCIÓN DE LOS DIFERENTES EVENTOS INSTITUCIONALES, INTERACCIONES Y ACTIVIDADES DE LAS DISTINTAS DEPENDENCIAS DEL MUNICIPIO DE FUSAGASUGÁ.
</t>
  </si>
  <si>
    <t>CCE-06</t>
  </si>
  <si>
    <t>PRESTACION DE SERVICIOS DE PUBLICIDAD Y OTROS ELEMENTOS PARA EL DESARROLLO DE ACTIVIDADES PROPIAS DE LA SECRETARÍA DE CULTURA DEL MUNICIPIO DE FUSAGASUGÁ</t>
  </si>
  <si>
    <t>PRESTACION DE SERVICIOS LOGISTICOS PARA LLEVAR A CABO ACTIVIDADES CULTURALES Y ARTÍSTICAS PROPIAS DEL ANIVERSARIO 431 DEL MUNICIPIO DE FUSAGASUGÁ</t>
  </si>
  <si>
    <t>PRESTACIÓN DE SERVICIOS PROFESIONALES PARA LA GESTIÓN DE PROYECTOS Y DESARROLLO DE ACTIVIDADES DE PATRIMONIO CULTURAL Y ESCUELAS DE FORMACIÓN DE LA SECRETARÍA DE CULTURA DEL MUNICIPIO DE FUSAGASUGÁ</t>
  </si>
  <si>
    <t>PRESTACIÓN DE SERVICIOS PROFESIONALES PARA LA GESTÍON ADMINISTRATIVA DE LAS ESCUELAS DE FORMACION ARTÍSTICA Y DE FOMENTO CULTURAL Y COORDINACION DEL PROCESO DE INVENTARIO Y ARCHIVO DE LA SECRETARÍA DE CULTURA DEL MUNICIPIO DE FUSAGASUGÁ</t>
  </si>
  <si>
    <t>PRESTACIÓN DE SERVICIOS DE APOYO PARA LA GESTÍON ADMINISTRATIVA DE LAS ESCUELAS DE FORMACION ARTÍSTICA Y DE FOMENTO CULTURAL Y COORDINACION DEL PROCESO DE INVENTARIO Y ARCHIVO DE LA SECRETARÍA DE CULTURA DEL MUNICIPIO DE FUSAGASUGÁ</t>
  </si>
  <si>
    <t>PRESTACIÓN DE SERVICIOS PROFESIONALES COMO COORDINADOR DE LA ESCUELA DE MÚSICA DE LAS ESCUELAS DE FORMACIÓN ARTÍSTICA Y DE FOMENTO CULTURAL DE LA SECRETARÍA DE CULTURA DEL MUNICIPIO DE FUSAGASUGÁ</t>
  </si>
  <si>
    <t>PRESTACIÓN DE SERVICIOS PROFESIONALES COMO COORDINADOR DE  LA ESCUELA DE ARTES VISUALES Y ARTES LITERARIAS Y FORMADOR DE CARICATURA Y MANGA DE LAS ESCUELAS DE FORMACIÓN ARTÍSTICA Y DE FOMENTO CULTURAL DE LA SECRETARÍA DE CULTURA DEL MUNICIPIO DE FUSAGASUGÁ</t>
  </si>
  <si>
    <t>PRESTACIÓN DE SERVICIOS PROFESIONALES COMO COORDINADOR DE  LA ESCUELA DE  ARTES ESCÉNICAS Y FORMADOR DE INICIACIÓN EN ARTES ESCÉNICAS DE LAS ESCUELAS DE FORMACIÓN ARTÍSTICA Y DE FOMENTO CULTURAL DE LA SECRETARÍA DE CULTURA DE FUSAGASUGÁ</t>
  </si>
  <si>
    <t>PRESTACIÓN DE SERVICIOS PROFESIONALES COMO DIRECTOR DE BANDA SINFÓNICA DE LAS ESCUELAS DE FORMACIÓN ARTÍSTICA Y DE FOMENTO CULTURAL DE LA SECRETARÍA DE CULTURA DEL MUNICIPIO DE FUSAGASUGÁ</t>
  </si>
  <si>
    <t>PRESTACIÓN DE SERVICIOS PROFESIONALES COMO FORMADOR DE INSTRUMENTOS DE CUERDAS FROTADAS – CONTRABAJO Y VIOLONCHELO -  Y DIRECTOR DE LA ORQUESTA DE CUERDAS FROTADAS DE LAS ESCUELAS DE FORMACIÓN ARTÍSTICA Y DE FOMENTO CULTURAL DE LA SECRETARÍA DE CULTURA DEL MUNICIPIO DE FUSAGASUGÁ</t>
  </si>
  <si>
    <t>PRESTACIÓN DE SERVICIOS PROFESIONALES COMO FORMADOR DE INSTRUMENTOS DE CUERDAS FROTADAS – VIOLIN, VIOLA - DE LAS ESCUELAS DE FORMACIÓN ARTÍSTICA Y DE FOMENTO CULTURAL DE LA SECRETARÍA DE CULTURA DEL MUNICIPIO DE FUSAGASUGÁ</t>
  </si>
  <si>
    <t>PRESTACIÓN DE SERVICIOS PROFESIONALES COMO FORMADOR DE INSTRUMENTOS DE VIENTO MADERA - CLARINETE Y SAXOFON - DE LAS ESCUELAS DE FORMACIÓN ARTÍSTICA Y DE FOMENTO CULTURAL DE LA SECRETARÍA DE CULTURA DEL MUNICIPIO DE FUSAGASUGÁ</t>
  </si>
  <si>
    <t>PRESTACIÓN DE SERVICIOS DE APOYO COMO FORMADOR DE INSTRUMENTOS DE VIENTO - FLAUTA DULCE Y FLAUTA TRAVERSA -  DE LAS ESCUELAS DE FORMACIÓN ARTÍSTICA Y DE FOMENTO CULTURAL DE LA SECRETARÍA DE CULTURA DEL MUNICIPIO DE FUSAGASUGÁ</t>
  </si>
  <si>
    <t>PRESTACIÓN DE SERVICIOS PROFESIONALES COMO FORMADOR DEl PROGRAMA DE TECLADOS Y DEL PROGRAMA DE OBOE DE LAS ESCUELAS DE FORMACIÓN ARTÍSTICA Y DE FOMENTO CULTURAL DE LA SECRETARÍA DE CULTURA DEL MUNICIPIO DE FUSAGASUGÁ</t>
  </si>
  <si>
    <t>PRESTACIÓN DE SERVICIOS DE APOYO COMO FORMADOR DEl PROGRAMA DE TECLADOS DE LAS ESCUELAS DE FORMACIÓN ARTÍSTICA Y DE FOMENTO CULTURAL DE LA SECRETARÍA DE CULTURA DEL MUNICIPIO DE FUSAGASUGÁ</t>
  </si>
  <si>
    <t xml:space="preserve">PRESTACIÓN DE SERVICIOS DE APOYO COMO FORMADOR DE PERCUSIÓN Y BAJO ELÉCTRICO DE LAS ESCUELAS DE FORMACIÓN ARTÍSTICA Y DE FOMENTO CULTURAL DE LA SECRETARÍA DE CULTURA DEL MUNICIPIO DE FUSAGASUGÁ </t>
  </si>
  <si>
    <t xml:space="preserve">PRESTACIÓN DE SERVICIOS DE APOYO COMO FORMADOR DE PERCUSIÓN DE LAS ESCUELAS DE FORMACIÓN ARTÍSTICA Y DE FOMENTO CULTURAL DE LA SECRETARÍA DE CULTURA DEL MUNICIPIO DE FUSAGASUGÁ </t>
  </si>
  <si>
    <t>PRESTACIÓN DE SERVICIOS PROFESIONALES COMO FORMADOR DE CANTO Y TÉCNICA VOCAL Y EXTENSIÓN DE CANTO Y TÉCNICA VOCAL DE LAS ESCUELAS DE FORMACIÓN ARTÍSTICA Y DE FOMENTO CULTURAL DE LA SECRETARÍA DE CULTURA DEL MUNICIPIO DE FUSAGASUGÁ</t>
  </si>
  <si>
    <t>PRESTACIÓN DE SERVICIOS DE APOYO COMO FORMADOR DE INICIACIÓN MUSICAL Y EXTENSIÓN DE INICIACIÓN MUSICAL DE LAS ESCUELAS DE FORMACIÓN ARTÍSTICA Y DE FOMENTO CULTURAL DE LA SECRETARÍA DE CULTURA DE FUSAGASUGÁ</t>
  </si>
  <si>
    <t>PRESTACIÓN DE SERVICIOS PROFESIONALES COMO FORMADOR EN GUITARRA DE LAS ESCUELAS DE FORMACIÓN ARTÍSTICA Y DE FOMENTO CULTURAL DE LA SECRETARÍA DE CULTURA DE FUSAGASUGÁ</t>
  </si>
  <si>
    <t>PRESTACIÓN DE SERVICIOS PROFESIONALES COMO DIRECTOR DE LA ORQUESTA MUNICIPAL DE CUERDAS PULSADAS Y FORMADOR DE GUITARRA DE LAS ESCUELAS DE FORMACIÓN ARTÍSTICA Y DE FOMENTO CULTURAL DE LA SECRETARÍA DE CULTURA DE FUSAGASUGÁ</t>
  </si>
  <si>
    <t>PRESTACIÓN DE SERVICIOS PROFESIONALES COMO FORMADOR DE INSTRUMENTOS DE CUERDAS PULSADAS - BANDOLA, TIPLE, REQUINTO -  Y ENSAMBLE DE MÚSICA CAMPESINA DE LAS ESCUELAS DE FORMACIÓN ARTÍSTICA Y DE FOMENTO CULTURAL DE LA SECRETARÍA DE CULTURA DEL MUNICIPIO DE FUSAGASUGÁ</t>
  </si>
  <si>
    <t>PRESTACIÓN DE SERVICIOS DE APOYO COMO FORMADOR DE INSTRUMENTOS DE VIENTO METAL - TROMBÓN, TUBA Y EUFONIO - DE LAS ESCUELAS DE FORMACIÓN ARTÍSTICA Y DE FOMENTO CULTURAL DE LA SECRETARÍA DE CULTURA DEL MUNICIPIO DE FUSAGASUGÁ</t>
  </si>
  <si>
    <t>PRESTACIÓN DE SERVICIOS DE APOYO COMO FORMADOR DE INSTRUMENTOS DE VIENTO METAL - TROMPETA Y CORNO FRANCÉS - DE LAS ESCUELAS DE FORMACIÓN ARTÍSTICA Y DE FOMENTO CULTURAL DE LA SECRETARÍA DE CULTURA DE FUSAGASUGÁ</t>
  </si>
  <si>
    <t>CO-CUN-25291</t>
  </si>
  <si>
    <t>PRESTACIÓN DE SERVICIOS DE APOYO COMO FORMADOR DE FOTOGRAFÍA DE LAS ESCUELAS DE FORMACIÓN ARTÍSTICA Y DE FOMENTO CULTURAL DE LA SECRETARÍA DE CULTURA DEL MUNICIPIO DE FUSAGASUGÁ</t>
  </si>
  <si>
    <t>CO-CUN-25292</t>
  </si>
  <si>
    <t>PRESTACIÓN DE SERVICIOS PROFESIONALES COMO FORMADOR DE AUDIOVISUALES DE LAS ESCUELAS DE FORMACIÓN ARTÍSTICA Y DE FOMENTO CULTURAL Y APOYO A LA GENERACION DE CONTENIDOS DE LA SECRETARÍA DE CULTURA Y LA OFICINA TIC DE FUSAGASUGÁ</t>
  </si>
  <si>
    <t>CO-CUN-25293</t>
  </si>
  <si>
    <t>PRESTACIÓN DE SERVICIOS PROFESIONALES COMO FORMADOR DE ARTES PLÁSTICAS DE LAS ESCUELAS DE FORMACIÓN ARTÍSTICA Y DE FOMENTO CULTURAL DE LA SECRETARÍA DE CULTURA DEL MUNICIPIO DE FUSAGASUGÁ</t>
  </si>
  <si>
    <t>CO-CUN-25294</t>
  </si>
  <si>
    <t>PRESTACIÓN DE SERVICIOS PROFESIONALES COMO FORMADOR DE INICIACION EN ARTES PLÁSTICAS Y EXTENSIÓN DE ARTES PLÁSTICAS DE LAS ESCUELAS DE FORMACIÓN ARTÍSTICA Y DE FOMENTO CULTURAL DE LA SECRETARÍA DE CULTURA DEL MUNICIPIO DE FUSAGASUGÁ</t>
  </si>
  <si>
    <t>CO-CUN-25295</t>
  </si>
  <si>
    <t>PRESTACIÓN DE SERVICIOS PROFESIONALES COMO FORMADOR DE ESCRITURAS CREATIVAS, ORATORIA Y CUENTERIA DE LA SECRETARÍA DE CULTURA DE FUSAGASUGÁ</t>
  </si>
  <si>
    <t>CO-CUN-25296</t>
  </si>
  <si>
    <t>PRESTACIÓN DE SERVICIOS DE APOYO COMO FORMADOR DE DANZA URBANA DE LAS ESCUELAS DE FORMACIÓN ARTÍSTICA Y DE FOMENTO CULTURAL DE LA SECRETARÍA DE CULTURA DEL MUNICIPIO DE FUSAGASUGÁ</t>
  </si>
  <si>
    <t>CO-CUN-25297</t>
  </si>
  <si>
    <t>PRESTACIÓN DE SERVICIOS DE APOYO COMO FORMADOR EN ARTES CIRCENSES DE LAS ESCUELAS DE FORMACIÓN ARTÍSTICA Y DE FOMENTO CULTURAL DE LA SECRETARÍA DE CULTURA DE FUSAGASUGÁ</t>
  </si>
  <si>
    <t>CO-CUN-25298</t>
  </si>
  <si>
    <t>PRESTACIÓN DE SERVICIOS PROFESIONALES COMO FORMADOR DE DANZA FOLCLORICA Y DANZA POPULAR DE LAS ESCUELAS DE FORMACIÓN ARTÍSTICA Y DE FOMENTO CULTURAL DE LA SECRETARÍA DE CULTURA DE FUSAGASUGÁ</t>
  </si>
  <si>
    <t>CO-CUN-25299</t>
  </si>
  <si>
    <t>PRESTACIÓN DE SERVICIOS PROFESIONALES COMO FORMADOR EN EXTENSIÓN DE ARTES ESCÉNICAS DE LAS ESCUELAS DE FORMACIÓN ARTÍSTICA Y DE FOMENTO CULTURAL DE LA SECRETARÍA DE CULTURA DE FUSAGASUGÁ</t>
  </si>
  <si>
    <t>CO-CUN-25300</t>
  </si>
  <si>
    <t>PRESTACIÓN DE SERVICIOS PROFESIONALES COMO FORMADOR DE TEATRO DE LAS ESCUELAS DE FORMACIÓN ARTÍSTICA Y DE FOMENTO CULTURAL DE LA SECRETARÍA DE CULTURA DE FUSAGASUGÁ</t>
  </si>
  <si>
    <t>CO-CUN-25301</t>
  </si>
  <si>
    <t>PRESTACIÓN DE SERVICIOS PROFESIONALES PARA EL APOYO AL SISTEMA MUNICIPAL DE CULTURA Y LA FORMULACIÓN, IMPLEMENTACION Y SEGUIMIENTO DE LAS POLÍTICAS PÚBLICAS A CARGO DE LA SECRETARÍA DE CULTURA DEL MUNICIPIO DE FUSAGASUGÁ</t>
  </si>
  <si>
    <t>CO-CUN-25302</t>
  </si>
  <si>
    <t>PRESTACIÓN DE SERVICIOS DE APOYO A LA GESTION EN EXTENSIÓN URBANA Y RURAL DE PROCESOS PROPIOS DE LA SECRETARÍA DE CULTURA DEL MUNICIPIO DE FUSAGASUGÁ</t>
  </si>
  <si>
    <t>CO-CUN-25303</t>
  </si>
  <si>
    <t>PRESTACIÓN DE SERVICIOS PROFESIONALES EN EXTENSIÓN URBANA Y RURAL DE PROCESOS PROPIOS DE LA SECRETARÍA DE CULTURA DEL MUNICIPIO DE FUSAGASUGÁ</t>
  </si>
  <si>
    <t>PRESTACIÓN DE SERVICIOS DE APOYO EN SERVICIOS GENERALES PARA LA LIMPIEZA DE LAS CASONAS BIEN DE INTERÉS CULTURAL A CARGO DE LA SECRETARÍA DE CULTURA DEL MUNICIPIO DE FUSAGASUGÁ</t>
  </si>
  <si>
    <t>CO-CUN-25304</t>
  </si>
  <si>
    <t>PRESTACIÓN DE SERVICIOS DE APOYO PARA LA  ADMINISTRACIÓN DEL VIVERO Y MANTENIMIENTO DE LOS JARDINES, ZONAS VERDES Y ÁREAS DE ESPARCIMIENTO DE LAS CASONAS BIEN DE INTERÉS CULTURAL A CARGO DE LA SECRETARÍA DE CULTURA DEL MUNICIPIO DE FUSAGASUGÁ</t>
  </si>
  <si>
    <t>CO-CUN-25305</t>
  </si>
  <si>
    <t>PRESTACIÓN DE SERVICIOS DE APOYO PARA EL MANTENIMIENTO DE LAS CASONAS BIEN DE INTERÉS CULTURAL E INFRAESTRUCTURA CULTURAL A CARGO DE LA SECRETARÍA DE CULTURA DEL MUNICIPIO DE FUSAGASUGÁ</t>
  </si>
  <si>
    <t>CO-CUN-25306</t>
  </si>
  <si>
    <t>PRESTACIÓN DE SERVICIOS PROFESIONALES PARA EL SEGUIMIENTO TÉCNICO DE ACTIVIDADES DEL ÁREA DE PATRIMONIO CULTURAL Y COMO FORMADOR DEL PROGRAMA DE PATRIMONIO CULTURAL DE LAS ESCUELAS DE FORMACIÓN ARTÍSTICA Y DE FOMENTO CULTURAL DE LA SECRETARIA DE CULTURA DEL MUNICIPIO DE FUSAGASUGÁ.</t>
  </si>
  <si>
    <t>CO-CUN-25307</t>
  </si>
  <si>
    <t>72153600; 72151300; 72152000; 72152100; 72153600; 93141700</t>
  </si>
  <si>
    <t>PRIMEROS AUXILIOS, MANTENIMIENTO Y REPARACIONES LOCATIVAS PARA EL BIEN DE
INTERÉS CULTURAL NACIONAL QUINTA COBURGO</t>
  </si>
  <si>
    <t>CO-CUN-25309</t>
  </si>
  <si>
    <t>PRESTACIÓN DE SERVICIOS PROFESIONALES PARA LA LIMPIEZA, DESINFECCIÓN Y PRESERVACION DE 5 BIENES DOCUMENTALES DEL ARCHIVO HISTÓRICO DE FUSAGASUGÁ</t>
  </si>
  <si>
    <t>PRESTACION DE SERVICIOS DE LIMPIEZA, DESINFECCIÓN Y PRESERVACION DE 5 BIENES DOCUMENTALES DEL ARCHIVO HISTÓRICO DE FUSAGASUGÁ</t>
  </si>
  <si>
    <t>CO-CUN-25310</t>
  </si>
  <si>
    <t>CONSULTORÍA PARA EL DIAGNÓSTICO DE MANIFESTACIONES DE PATRIMONIO CULTURAL INMATERIAL EN EL TERRITORIO URBANO Y RURAL DEL MUNICIPIO DE FUSAGASUGÁ</t>
  </si>
  <si>
    <t>CCE-20-Concurso_Meritos_Sin_Lista_Corta_1Sobre</t>
  </si>
  <si>
    <t>CO-CUN-25311</t>
  </si>
  <si>
    <t>CONSULTORIA PARA LA ELABORACIÓN DEL MANUAL DE BUENAS PRÁCTICAS PARA LA PRODUCCIÓN AUDIOVISUAL EN EL MUNICIPIO DE FUSAGASUGÁ</t>
  </si>
  <si>
    <t>CO-CUN-25312</t>
  </si>
  <si>
    <t>PRESTACIÓN DE SERVICIOS DE DIAGRAMACIÓN Y PUBLICACIÓN DE MATERIAL BIBLIOGRAFICO DE CONSULTA DE LA SECRETARIA DE CULTURA DEL MUNICIPIO DE FUSAGASUGÁ</t>
  </si>
  <si>
    <t>CO-CUN-25313</t>
  </si>
  <si>
    <t>PRESTACIÓN DE SERVICIOS PROFESIONALES COMO FORMADOR DEL PROGRAMA DE GESTION CULTURAL DE LAS ESCUELAS DE FORMACIÓN ARTÍSTICA Y DE FOMENTO CULTURAL DE LA SECRETARÍA DE CULTURA DEL MUNICIPIO DE FUSAGASUGÁ</t>
  </si>
  <si>
    <t>CO-CUN-25314</t>
  </si>
  <si>
    <t>PRESTACIÓN DE SERVICIOS PROFESIONALES PARA EL DESARROLLO DE ACTIVIDADES DEL  SISTEMA MUNICIPAL DE CULTURA DE LA SECRETARÍA DE CULTURA DEL MUNICIPIO DE FUSAGASUGA.</t>
  </si>
  <si>
    <t>CO-CUN-25315</t>
  </si>
  <si>
    <t>PRESTACIÓN DE SERVICIOS DE APOYO PARA LA GENERACIÓN DE CONTENIDOS GRÁFICOS Y MULTIMEDIA DE LA SECRETARÍA DE CULTURA DE FUSAGASUGÁ Y APOYO AL SISTEMA DE INFORMACIÓN CULTURAL DE FUSAGASUGÁ - SICFu</t>
  </si>
  <si>
    <t>CO-CUN-25318</t>
  </si>
  <si>
    <t>PRESTACIÓN DE SERVICIOS DE APOYO PARA DISEÑAR E IMPLEMENTAR LA ESTRATEGIA DE COMUNICACIÓN, DIVULGACIÓN Y DIFUSIÓN POR MEDIO DE LA GENERACIÓN DE CONTENIDOS GRÁFICOS Y MULTIMEDIA DE LA SECRETARÍA DE CULTURA DEL MUNICIPIO DE FUSAGASUGÁ</t>
  </si>
  <si>
    <t>CO-CUN-25319</t>
  </si>
  <si>
    <t>El Plan Operativo Anual de Inversiones POAI, es la matriz que acompaña el plan anual de adquisiciones (PAA), y es en esta donde se puede corroborar la asociación a las metas del plan de desarrollo, el proyecto de inversión, las fuentes de ingreso te los recursos, el tipo de rubro generado para cada uno de los gastos y el compromiso presupuestal para cada uno de los rubros, así como se señala en las casillas a continuación presentadas.
Además de lo anterior en esta matriz se señala en color azul el origen del recurso dispuesto para el presupuesto de obra de casa taller Orquideas y las OPS que operan el proyecto</t>
  </si>
  <si>
    <t>PLAN DE DESARROLLO</t>
  </si>
  <si>
    <t>PROYECTO DE INVERSION PÚBLICA</t>
  </si>
  <si>
    <t>INFORMACION PRESUPUESTAL</t>
  </si>
  <si>
    <t>DEPENDENCIA RESPONSABLE</t>
  </si>
  <si>
    <t>LINEA ESTRATEGICA</t>
  </si>
  <si>
    <t>Sector</t>
  </si>
  <si>
    <t>Programa</t>
  </si>
  <si>
    <t>Producto</t>
  </si>
  <si>
    <t xml:space="preserve">Indicador </t>
  </si>
  <si>
    <t>Meta de Cuatrienio</t>
  </si>
  <si>
    <t>VALOR PROGRAMADO DEL CUATRIENIO DE LA META DE PRODUCTO</t>
  </si>
  <si>
    <t>VALOR PROGRAMADO DE LA META DE PRODUCTO
2023</t>
  </si>
  <si>
    <t>NOMBRE DEL PROYECTO POR EL CUAL SE EJECUTARA</t>
  </si>
  <si>
    <t>CODIGO BPIN DEL PROYECTO POR EL CUAL SE EJECUTARA</t>
  </si>
  <si>
    <t>MGA</t>
  </si>
  <si>
    <t>CODIGO DE RUBRO PRESUPUESTAL HOMOLOGADO DE ACUERDO AL NUEVO CATALOGO INTEGRADO DE CLASIFICACION PRESUPUESTAL VERSION 3 PARA ENTIDADES TERRITORIALES</t>
  </si>
  <si>
    <t>DESCRIPCION DEL RUBRO HOMOLOGADO DE ACUERDO AL NUEVO CATALOGO INTEGRADO DE CLASIFICACION PRESUPUESTAL VERSION 3 PARA ENTIDADES TERRITORIALES</t>
  </si>
  <si>
    <t>Codigo Sector MGA</t>
  </si>
  <si>
    <t>Codigo Programa MGA</t>
  </si>
  <si>
    <t>Codigo Subprograma</t>
  </si>
  <si>
    <t>Codigo Producto MGA</t>
  </si>
  <si>
    <t>CPC</t>
  </si>
  <si>
    <t>RUBROS COMPLETOS</t>
  </si>
  <si>
    <t>Ingresos Corrientes de Libre Destinación - ICLD</t>
  </si>
  <si>
    <t>Ingresos Corrientes de Destinación Específica - ICDE</t>
  </si>
  <si>
    <t>SGP Educación</t>
  </si>
  <si>
    <t>SGP Salud</t>
  </si>
  <si>
    <t>SGP Agua Potable y Saneamiento Básico</t>
  </si>
  <si>
    <t>SGP Propósito General</t>
  </si>
  <si>
    <t>SGP Asignaciones Especiales</t>
  </si>
  <si>
    <t>Sistema General de Regalías - SGR</t>
  </si>
  <si>
    <t>Cofinanciación</t>
  </si>
  <si>
    <t>Crédito</t>
  </si>
  <si>
    <t>Otros</t>
  </si>
  <si>
    <t>TOTAL DE RECURSOS PROGRAMADOS 2023</t>
  </si>
  <si>
    <t>DESARROLLO SOCIAL, CONVIVENCIA Y CONSTRUCCIÓN DE LA PAZ</t>
  </si>
  <si>
    <t>cultura</t>
  </si>
  <si>
    <t>la cultura es de la gente</t>
  </si>
  <si>
    <t>Servicios bibliotecarios</t>
  </si>
  <si>
    <t>Número de usuarios atendidos por la red municipal de bibliotecas públicas y servicios de extensión bibliotecaria</t>
  </si>
  <si>
    <t>Beneficiar 8000 personas anualmente a través de los servicios de la red municipal de bibliotecas públicas y de extensión bibliotecaria.</t>
  </si>
  <si>
    <t>Consolidación de los servicios institucionales para el acceso efectivo a los derechos culturales en el municipio Fusagasugá</t>
  </si>
  <si>
    <t>2020252900003</t>
  </si>
  <si>
    <t>SECTOR CULTURA</t>
  </si>
  <si>
    <t>Promoción y acceso efectivo a procesos culturales y artísticos</t>
  </si>
  <si>
    <t>Arte y Cultura</t>
  </si>
  <si>
    <t>Conjunto de actividades desarrolladas en una biblioteca, con el fin de facilitar y promover la disponibilidad y el acceso a la información y a la cultura con estándares de calidad, pertinencia y oportunidad.</t>
  </si>
  <si>
    <t>Otros servicios de la administración pública n.c.p.</t>
  </si>
  <si>
    <t xml:space="preserve">2.3.2.02.02.009 </t>
  </si>
  <si>
    <t>Servicios para la comunidad, sociales y personales</t>
  </si>
  <si>
    <t>2.3.3301085.2.3.2.02.02.009.779.1.2.3.1.19</t>
  </si>
  <si>
    <t>Secretaria de Cultura</t>
  </si>
  <si>
    <t>2.3.3301085.2.3.2.02.02.009.779.1.2.4.3.02</t>
  </si>
  <si>
    <t>2.3.3301085.2.3.2.02.02.009.779.1.3.3.3.99</t>
  </si>
  <si>
    <t>2.3.3301085.2.3.2.02.02.009.779.1.3.3.8.02</t>
  </si>
  <si>
    <t>Muebles</t>
  </si>
  <si>
    <t>2.3.2.02.01.003</t>
  </si>
  <si>
    <t>Otros bienes transportables (excepto productos metálicos, maquinaria y equipo)</t>
  </si>
  <si>
    <t>2.3.3301085.2.3.2.02.01.003.779.1.3.3.3.99</t>
  </si>
  <si>
    <t>Otros juguetes (incluso instrumentos musicales de juguete)</t>
  </si>
  <si>
    <t>Aparatos para la grabación o reproducción de sonido y video</t>
  </si>
  <si>
    <t>2.3.2.02.01.004</t>
  </si>
  <si>
    <t>Productos metálicos, maquinaria y equipo</t>
  </si>
  <si>
    <t>2.3.3301085.2.3.2.02.01.004.779.1.3.3.3.99</t>
  </si>
  <si>
    <t>Monitores y proyectores, no incorporados en receptores de televisión y no son usados principalmente en sistemas de procesamiento automático de datos</t>
  </si>
  <si>
    <t>Micrófonos y sus soportes; altavoces; auriculares, audífonos y conjuntos combinados de micrófono/altavoz; amplificadores eléctricos de audiofrecuencia; equipos eléctricos para amplificación de sonido</t>
  </si>
  <si>
    <t>Máquinas portátiles de procesamiento automático de datos que no pesen más de 10 kg, (computadores portátiles [laptop], notebooks y sub-notebooks)</t>
  </si>
  <si>
    <t>Servicio de acceso a materiales de lectura</t>
  </si>
  <si>
    <t>Material bibliográfico disponible en bibliotecas públicas y espacios no convencionales</t>
  </si>
  <si>
    <t xml:space="preserve">Realizar una dotación mínima de 500 piezas bibliográficas para la red municipal de bibliotecas públicas de Fusagasugá. </t>
  </si>
  <si>
    <t>Dotación de las bibliotecas públicas con actualizaciones, suscripciones a periódicos y revistas, publicaciones digitales, entre otros materiales de lectura adquiridos para el acceso del público.</t>
  </si>
  <si>
    <t>Libros impresos</t>
  </si>
  <si>
    <t>2.3.3301098.2.3.2.02.01.003.780.1.2.3.1.19</t>
  </si>
  <si>
    <t>2.3.3301098.2.3.2.02.01.003.780.1.2.4.3.02</t>
  </si>
  <si>
    <t>Servicio de promoción de actividades culturales</t>
  </si>
  <si>
    <t>Número de estrategias culturales para la promoción de la lectura y escritura realizadas</t>
  </si>
  <si>
    <t xml:space="preserve">Desarrollar 3 estrategias culturales para la promoción de la lectura y escritura </t>
  </si>
  <si>
    <t>Corresponde a la organización y desarrollo de  actividades culturales de carácter patrimonial, literario, artístico, musical, entre otros. También la realización de eventos y actividades con libreros y organizaciones responsables de ferias. Así como actividades culturales para el goce de los ciudadanos.</t>
  </si>
  <si>
    <t>2.3.3301053.2.3.2.02.02.009.781.1.2.4.3.02</t>
  </si>
  <si>
    <t>2.3.3301053.2.3.2.02.02.009.781.1.3.3.3.99</t>
  </si>
  <si>
    <t>2.3.2.02.02.008</t>
  </si>
  <si>
    <t xml:space="preserve">Servicios prestados a las empresas y servicios de producción </t>
  </si>
  <si>
    <t>2.3.3301053.2.3.2.02.02.008.781.1.2.3.1.19</t>
  </si>
  <si>
    <t>Número de espectáculos artísticos realizados anualmente en el municipio de Fusagasugá</t>
  </si>
  <si>
    <t xml:space="preserve">Realizar 20 espectáculos artísticos en el municipio de Fusagasugá durante el cuatrienio </t>
  </si>
  <si>
    <t>Material de publicidad comercial, catálogos comerciales y artículos similares</t>
  </si>
  <si>
    <t>2.3.3301053.2.3.2.02.01.003.782.1.2.3.1.19</t>
  </si>
  <si>
    <t>Secretaría de Cultura</t>
  </si>
  <si>
    <t>Servicios de organización y asistencia de convenciones y ferias</t>
  </si>
  <si>
    <t>2.3.3301053.2.3.2.02.02.008.782.1.2.3.1.19</t>
  </si>
  <si>
    <t>2.3.3301053.2.3.2.02.02.008.782.1.3.3.3.99</t>
  </si>
  <si>
    <t>2.3.3301053.2.3.2.02.02.009.782.1.2.3.1.19</t>
  </si>
  <si>
    <t>Otros servicios de artes escénicas, eventos culturales y de entretenimiento en vivo</t>
  </si>
  <si>
    <t>2.3.3301053.2.3.2.02.02.009.782.1.3.3.3.99</t>
  </si>
  <si>
    <t>N/A</t>
  </si>
  <si>
    <t>2.3.4.02.02</t>
  </si>
  <si>
    <t>Entidades territoriales distintas de participaciones y compensaciones</t>
  </si>
  <si>
    <t>2.3.3301053.2.3.4.02.02.782.1.2.3.1.19</t>
  </si>
  <si>
    <t>2.3.4.04</t>
  </si>
  <si>
    <t>Para la adquisición de activos no financieros</t>
  </si>
  <si>
    <t>2.3.3301053.2.3.4.04.782.1.3.3.3.99</t>
  </si>
  <si>
    <t>2.3.3301053.2.3.4.04.782.1.2.3.1.19</t>
  </si>
  <si>
    <t>Número de actividades culturales dirigidas a poblaciones minoritarias, mujeres y campesinos del municipio de Fusagasugá realizadas</t>
  </si>
  <si>
    <t>Realizar 12 actividades culturales dirigidas a poblaciones minoritarias, mujeres y campesinos del municipio de Fusagasugá</t>
  </si>
  <si>
    <t>2.3.3301053.2.3.2.02.02.009.783.1.2.3.1.19</t>
  </si>
  <si>
    <t>2.3.3301053.2.3.2.02.02.009.783.1.3.3.3.99</t>
  </si>
  <si>
    <t>Servicio de educación informal en áreas artísticas y culturales</t>
  </si>
  <si>
    <t>Número de personas atendidas mediante procesos de formación artística y de fomento cultural</t>
  </si>
  <si>
    <t>Beneficiar anualmente 900 personas mediante procesos de formación artística y de fomento cultural.</t>
  </si>
  <si>
    <t>Oferta educativa entregada  a la ciudadanía con el fin de fortalecer sus capacidades en diferentes disciplinas artísticas como la música, la danza, la lectura, entre otros.</t>
  </si>
  <si>
    <t>92911</t>
  </si>
  <si>
    <t>Servicios de educación artística y cultural</t>
  </si>
  <si>
    <t>2.3.3301087.2.3.2.02.02.009.784.1.2.3.1.19</t>
  </si>
  <si>
    <t>2.3.3301087.2.3.2.02.02.009.784.1.2.4.3.02</t>
  </si>
  <si>
    <t>2.3.3301087.2.3.2.02.02.009.784.1.2.1.0.00</t>
  </si>
  <si>
    <t>2.3.3301087.2.3.2.02.02.009.784.1.3.3.3.99</t>
  </si>
  <si>
    <t>2.3.3301087.2.3.2.02.02.009.784.1.3.2.3.01</t>
  </si>
  <si>
    <t>Número de procesos de formación artística y cultural en extensión en barrios y veredas y/o plataformas de telecomunicación virtual realizados</t>
  </si>
  <si>
    <t>Desarrollar anualmente 8 procesos de formación artística y cultural en extensión en barrios y veredas y/o plataformas de telecomunicación virtual.</t>
  </si>
  <si>
    <t>2.3.3301087.2.3.2.02.02.009.785.1.2.3.1.19</t>
  </si>
  <si>
    <t>2.3.3301087.2.3.2.02.02.009.785.1.3.3.3.99</t>
  </si>
  <si>
    <t>Servicio de Circulación Artística y Cultural</t>
  </si>
  <si>
    <t>Número de contenidos culturales de las EFAC puestos en circulación en eventos culturales departamentales y nacionales.</t>
  </si>
  <si>
    <t>Circular 20 contenidos culturales de las EFAC en eventos culturales departamentales y nacionales.</t>
  </si>
  <si>
    <t>Corresponde a la generación de condiciones para la creación, gestión, producción, difusión, circulación y apropiación de las prácticas artísticas y contenidos culturales mediáticos. Incluye la creación de obras, coproducciones y la producción y circulación de exhibiciones, de los agentes del sector artístico y cultural, así como la circulación de contenidos culturales mediáticos apoyados por el Ministerio de Cultura.</t>
  </si>
  <si>
    <t>Servicios de edición, impresión y reproducción</t>
  </si>
  <si>
    <t>2.3.3301073.2.3.2.02.02.008.786.1.2.3.1.19</t>
  </si>
  <si>
    <t xml:space="preserve">Formación en oratoria y liderazgo </t>
  </si>
  <si>
    <t xml:space="preserve">Número de personas formadas en oratoria y liderazgo </t>
  </si>
  <si>
    <t xml:space="preserve">Alcanzar 500 personas formadas en oratoria y liderazgo </t>
  </si>
  <si>
    <t>2.3.3301087.2.3.2.02.02.009.788.1.2.3.1.19</t>
  </si>
  <si>
    <t>2.3.3301087.2.3.2.02.02.009.788.1.3.3.3.99</t>
  </si>
  <si>
    <t>Servicio de mantenimiento de infraestructura cultural</t>
  </si>
  <si>
    <t xml:space="preserve">Número de acciones de intervención, mantenimiento y/o adecuación de infraestructura cultural realizadas </t>
  </si>
  <si>
    <t>Realizar 2 acciones de intervención, mantenimiento y/o adecuación de infraestructura cultural</t>
  </si>
  <si>
    <t>Ajuste o adaptación de una Infraestructura Cultural en la cual ya se estén desarrollando prácticas culturales, se busca garantizar la permanencia del inmueble original con las especificaciones requeridas. Este proceso puede o no tener reforzamiento estructural.</t>
  </si>
  <si>
    <t>Servicios de terminación y acabado de edificios</t>
  </si>
  <si>
    <t>2.3.2.02.02.005</t>
  </si>
  <si>
    <t>Servicios de la construcción</t>
  </si>
  <si>
    <t>2.3.3301068.2.3.2.02.02.005.789.1.2.3.1.19</t>
  </si>
  <si>
    <t>2.3.3301068.2.3.2.02.02.005.789.1.3.3.3.99</t>
  </si>
  <si>
    <t>2.3.3301068.2.3.4.02.02.789.1.2.3.1.19</t>
  </si>
  <si>
    <t>Documentos normativos realizados</t>
  </si>
  <si>
    <t>Número de políticas públicas de cultura ciudadana formuladas</t>
  </si>
  <si>
    <t>Formular y reglamentar la política pública de cultura ciudadana.</t>
  </si>
  <si>
    <t>Corresponde a los actos administrativos de carácter normativo y legal para la organización, funcionamiento, gestión y sostenibilidad del sector artístico y cultural.</t>
  </si>
  <si>
    <t>2.3.3301071.2.3.2.02.02.009.790.1.2.3.1.19</t>
  </si>
  <si>
    <t>nuestra Identidad es la Fuerza de la Gente</t>
  </si>
  <si>
    <t>Servicio de divulgación y publicación del Patrimonio cultural</t>
  </si>
  <si>
    <t>Número de estrategias de divulgación del patrimonio cultural material e inmaterial desarrollados</t>
  </si>
  <si>
    <t>Implementar 4 estrategias de divulgación del patrimonio cultural material e inmaterial.</t>
  </si>
  <si>
    <t>Desarrollo de estrategias para el fortalecimiento y protección de la identidad, memoria y patrimonio cultural en el municipio de Fusagasugá</t>
  </si>
  <si>
    <t>Gestión, protección y salvaguardia del patrimonio cultural colombiano</t>
  </si>
  <si>
    <t xml:space="preserve">Hace referencia a las actividades de divulgación a través de la página web de los museos, boletines informativos, redes sociales, etc. de los principales eventos académicos y culturales, exposiciones y programas. También referencia a las cartillas, libros, producción audiovisual, entre otras publicaciones elaboradas en temas de salvaguardia, protección, recuperación, conservación, sostenimiento y divulgación del Patrimonio Cultural de la Nación. Así como eventos como conferencias, conmemoraciones, conversatorios, encuentros, simposios etc. de carácter académico que permiten el fortalecimiento de la gestión universitaria y la consolidación de la comunidad docente e investigativa del Instituto. </t>
  </si>
  <si>
    <t>2.3.3302070.2.3.2.02.02.009.791.1.2.3.1.19</t>
  </si>
  <si>
    <t>2.3.3302070.2.3.2.02.02.009.791.1.3.3.3.99</t>
  </si>
  <si>
    <t>Servicio de educación informal a la ciudadanía en asuntos patrimoniales</t>
  </si>
  <si>
    <t xml:space="preserve">Número de programas de formación de patrimonio cultural desarrollados </t>
  </si>
  <si>
    <t>Implementar un programa formación de patrimonio cultural.</t>
  </si>
  <si>
    <t>0.25</t>
  </si>
  <si>
    <t>Hace referencia a las actividades que se llevan a cabo fuera del ámbito escolar, que buscan desarrollar competencias y facultades de los individuos en temas de salvaguardia, protección, recuperación, conservación, sostenimiento y divulgación del Patrimonio Cultural de la Nación.</t>
  </si>
  <si>
    <t>2.3.3302078.2.3.2.02.02.009.794.1.2.3.1.19</t>
  </si>
  <si>
    <t>2.3.3302078.2.3.2.02.02.009.794.1.3.3.3.99</t>
  </si>
  <si>
    <t>Procesos de conservación del patrimonio cultural mueble e inmueble</t>
  </si>
  <si>
    <t>Número de bienes materiales de patrimonio cultural intervenidos mediante procesos de protección recuperación y/o restauración</t>
  </si>
  <si>
    <t>Intervenir 3 bienes materiales de patrimonio cultural mediante procesos de protección recuperación y/o restauración.</t>
  </si>
  <si>
    <t>Hace referencia a intervenciones realizadas a obras de las colecciones (por ejemplo: limpieza, estudios,  diagnósticos e  intervenciones) con el fin de mantener el buen estado las piezas</t>
  </si>
  <si>
    <t>2.3.3302051.2.3.2.02.02.009.792.1.2.3.1.19</t>
  </si>
  <si>
    <t>2.3.3302051.2.3.2.02.02.009.792.1.3.3.3.99</t>
  </si>
  <si>
    <t>2.3.3302051.2.3.2.02.02.005.792.1.2.3.1.19</t>
  </si>
  <si>
    <t>2.3.3302051.2.3.2.02.02.005.792 libre destinación  recursos del balance</t>
  </si>
  <si>
    <t>2.3.3302051.2.3.2.02.02.005.792.1.3.3.3.99</t>
  </si>
  <si>
    <t>Servicios de preservación del patrimonio bibliográfico y documental</t>
  </si>
  <si>
    <t>Número de bienes bibliográficos y documentales preservados</t>
  </si>
  <si>
    <t>Preservar 5 bienes bibliográficos y documentales.</t>
  </si>
  <si>
    <t>Corresponde a las acciones encaminadas a la conservación preventiva y restauración de patrimonio documental en cuanto a folios intervenidos y a las obras que anualmente reciben acciones de conservación preventiva, restauración y preservación digital. A nivel territorial su alcance está orientado a acciones preventivas únicamente.</t>
  </si>
  <si>
    <t>2.3.3302006.2.3.4.02.02.795.1.2.3.1.19</t>
  </si>
  <si>
    <t>2.3.3302006.2.3.2.02.02.009.795.1.2.3.1.19</t>
  </si>
  <si>
    <t>2.3.3302006.2.3.2.02.02.009.795.1.3.3.3.99</t>
  </si>
  <si>
    <t>Documentos Investigación</t>
  </si>
  <si>
    <t>Número de documentos de investigación sobre patrimonio cultural material e inmaterial realizados</t>
  </si>
  <si>
    <t>Realizar 3 investigaciones sobre patrimonio cultural material e inmaterial.</t>
  </si>
  <si>
    <t>Documentos cuyo objetivo es describir y explicar instrumentos, estándares, requisitos y condiciones necesarias para llevar a cabo un proceso o actividad.</t>
  </si>
  <si>
    <t>Servicios de investigación básica en otras ciencias sociales y humanidades</t>
  </si>
  <si>
    <t>2.3.3302001.2.3.2.02.02.008.796.1.2.3.1.19</t>
  </si>
  <si>
    <t>2.3.3302001.2.3.2.02.02.008.796.1.3.3.3.99</t>
  </si>
  <si>
    <t>2.3.2.02.02.009</t>
  </si>
  <si>
    <t>2.3.3302001.2.3.2.02.02.009.796.1.3.3.3.99</t>
  </si>
  <si>
    <t>Las Ideas son la Fuerza de la Gente: Emprendimiento Cultural y Economía Creativa</t>
  </si>
  <si>
    <t>Servicio de promoción de Fusagasugá como escenario de rodaje de películas</t>
  </si>
  <si>
    <t xml:space="preserve">Número de manuales de buenas prácticas para la producción audiovisual en el municipio </t>
  </si>
  <si>
    <t>Crear un manual de buenas prácticas para la producción audiovisual en el municipio</t>
  </si>
  <si>
    <t>Fortalecimiento de los procesos de creación investigación y gestión cultural en el municipio de Fusagasugá</t>
  </si>
  <si>
    <t xml:space="preserve">En el marco del cumplimiento de la ley 1556, el Ministerio de Cultura y la Dirección de Cinematografía participan en eventos y actividades a nivel mundial con el fin de promocionar e incentivar el uso de los apoyos brindados por esta ley. </t>
  </si>
  <si>
    <t>2.3.3301124.2.3.4.02.02.797.1.2.3.1.19</t>
  </si>
  <si>
    <t>2.3.3301124.2.3.2.02.02.008.797.1.3.3.3.99</t>
  </si>
  <si>
    <t>2.3.3301124.2.3.2.02.02.009.797.1.3.3.3.99</t>
  </si>
  <si>
    <t xml:space="preserve">Número de políticas públicas culturales de Fusagasugá formuladas </t>
  </si>
  <si>
    <t>Formular la política pública cultural de Fusagasugá</t>
  </si>
  <si>
    <t>2.3.3301071.2.3.2.02.02.009.798.1.2.3.1.19</t>
  </si>
  <si>
    <t>2.3.3301071.2.3.2.02.02.008.798.1.2.3.1.19</t>
  </si>
  <si>
    <t>Servicio de asistencia técnica en gestión artística y cultural</t>
  </si>
  <si>
    <t>Número de instancias de participación cultural municipal asistidas técnicamente</t>
  </si>
  <si>
    <t>Asistir técnicamente 4 instancias de participación cultural municipal.</t>
  </si>
  <si>
    <t>Hace referencia a las visitas de asistencia técnica a la institucionalidad cultural brindadas a los consejos y territoriales de cultura y a los gestores culturales, en temas relacionados con procesos de planeación, formulación de proyectos, fuentes de financiación, formación y participación ciudadana.</t>
  </si>
  <si>
    <t>2.3.3301095.2.3.2.02.02.009.799.1.2.3.1.19</t>
  </si>
  <si>
    <t>Servicio de educación informal al sector artístico y cultural</t>
  </si>
  <si>
    <t>Número de capacitaciones para el sector artístico y cultural realizadas</t>
  </si>
  <si>
    <t>Realizar 7 capacitaciones para el sector artístico y cultural para la creación y fortalecimiento de empresas en actividades creativas y artísticas y de entretenimiento</t>
  </si>
  <si>
    <t xml:space="preserve">Oferta educativa entregada a agentes culturales la cual se imparte en establecimientos educativos aprobados, en una secuencia regular de ciclos lectivos, con sujeción a pautas curriculares progresivas, y conducente a grados y títulos con el fin de fortalecer las capacidades en las disciplinas propias del sector.  </t>
  </si>
  <si>
    <t>2.3.3301052.2.3.2.02.02.009.800.1.2.3.1.19</t>
  </si>
  <si>
    <t>Servicio de apoyo financiero al sector artístico y cultural</t>
  </si>
  <si>
    <t>Número de estímulos otorgados a artistas, investigadores, gestores, creadores y organizaciones culturales.</t>
  </si>
  <si>
    <t>Otorgar 60 estímulos a artistas, investigadores, gestores, creadores y organizaciones culturales.</t>
  </si>
  <si>
    <t>Corresponde a los estímulos económicos entregados a los actores del sector artístico y cultural, entre ellos el sector del teatro, del cine, de las artes, de la literatura y el libro, de la música y al programa de salas concertadas con el fin de dar un impulso a la práctica y circulación del trabajo del sector cultural, permitiendo fortalecer el desarrollo y acceso a la cultura al público en general.</t>
  </si>
  <si>
    <t>2.3.3301054.2.3.4.04.801.1.2.3.1.19</t>
  </si>
  <si>
    <t>2.3.3301054.2.3.4.04.801.1.3.3.3.99</t>
  </si>
  <si>
    <r>
      <t xml:space="preserve">Para la adquisición de activos no financieros. </t>
    </r>
    <r>
      <rPr>
        <sz val="8"/>
        <color rgb="FFFF0000"/>
        <rFont val="Arial"/>
        <family val="2"/>
      </rPr>
      <t>Seguridad Social del Creador y del Gestor Cultural.</t>
    </r>
  </si>
  <si>
    <t>2.3.3301054.2.3.2.02.02.009.801.1.2.3.1.19</t>
  </si>
  <si>
    <t>Servicio de información para el sector artístico y cultural</t>
  </si>
  <si>
    <t>Número de sistema de información del sector artístico y cultural en operación- SICFU.</t>
  </si>
  <si>
    <t>Crear y mantener en operación el sistema de información del sector artístico y cultural- SICFU</t>
  </si>
  <si>
    <t>Estructuración de sistemas de información del sector cultural; incluye los sistemas para captura de información para el sector artístico y cultural.</t>
  </si>
  <si>
    <t>2.3.3301099.2.3.2.02.02.009.802.1.2.3.1.19</t>
  </si>
  <si>
    <t>2.3.3301099.2.3.2.02.02.009.802.1.3.3.3.99</t>
  </si>
  <si>
    <t>Servicio de divulgación y publicaciones</t>
  </si>
  <si>
    <t>Número de estrategias de comunicación y divulgación implementadas</t>
  </si>
  <si>
    <t>Implementar 4 estrategias de comunicación y divulgación.</t>
  </si>
  <si>
    <t>Corresponde a publicaciones impresas o digitales realizadas en el marco de la sistematización de procesos de educación informal y asistencia técnica, y de eventos académicos como encuentros, seminarios, foros, mesas de discusión, con la participación de diferentes actores del sector.</t>
  </si>
  <si>
    <t>2.3.3301100.2.3.2.02.02.009.803.1.2.3.1.19</t>
  </si>
  <si>
    <t>2.3.3301100.2.3.2.02.02.009.803.1.3.3.3.99</t>
  </si>
  <si>
    <t>Fortalecimiento y fomento de las artes y la cultura en el marco del sistema de planeación y presupuesto participativo en el municipio de Fusagasugá.</t>
  </si>
  <si>
    <r>
      <t xml:space="preserve">Para la adquisición de activos no financieros </t>
    </r>
    <r>
      <rPr>
        <sz val="8"/>
        <color rgb="FFFF0000"/>
        <rFont val="Arial"/>
        <family val="2"/>
      </rPr>
      <t>P. PRESUPUESTO PARTICIPATIVO comuna suroccidental</t>
    </r>
  </si>
  <si>
    <t>2.3.3301053.2.3.4.04.782.1.2.1.0.00</t>
  </si>
  <si>
    <r>
      <t xml:space="preserve">Para la adquisición de activos no financieros </t>
    </r>
    <r>
      <rPr>
        <sz val="8"/>
        <color rgb="FFFF0000"/>
        <rFont val="Arial"/>
        <family val="2"/>
      </rPr>
      <t>P. PRESUPUESTO PARTICIPATIVO comuna Norte</t>
    </r>
  </si>
  <si>
    <r>
      <t>Servicios prestados a las empresas y servicios de producción</t>
    </r>
    <r>
      <rPr>
        <sz val="8"/>
        <color rgb="FFFF0000"/>
        <rFont val="Arial"/>
        <family val="2"/>
      </rPr>
      <t xml:space="preserve"> P. PRESUPUESTO PARTICIPATIVO coregimineto Norte</t>
    </r>
  </si>
  <si>
    <t>2.3.3301053.2.3.2.02.02.008.782.1.2.1.0.00</t>
  </si>
  <si>
    <t>Comercio al por menor de artículos textiles, prendas de vestir y calzado, en establecimientos no especializados</t>
  </si>
  <si>
    <t>2.3.2.02.02.006</t>
  </si>
  <si>
    <r>
      <t xml:space="preserve">Servicios de alojamiento; servicios de suministro de comidas y bebidas; servicios de transporte; y servicios de distribución de electricidad, gas y agua </t>
    </r>
    <r>
      <rPr>
        <sz val="8"/>
        <color rgb="FFFF0000"/>
        <rFont val="Arial"/>
        <family val="2"/>
      </rPr>
      <t>P. PRESUPUESTO PARTICIPATIVO corregimiento norte</t>
    </r>
  </si>
  <si>
    <t>2.3.3301053.2.3.2.02.02.006.782.1.2.1.0.00</t>
  </si>
  <si>
    <t>Servicio de apoyo al proceso de formación artística y cultural</t>
  </si>
  <si>
    <t>Número de procesos de formación artística y cultural fortalecidos mediante equipamiento</t>
  </si>
  <si>
    <t>Fortalecer a través de dotación 16 procesos de formación artística y cultural.</t>
  </si>
  <si>
    <t xml:space="preserve">Este servicio está orientado apoyar el proceso de formación artística y cultural a través del equipamiento de instrumentos y elementos propios de cada área (música, teatro, danzas y/o artes plásticas y visuales). </t>
  </si>
  <si>
    <t>Otros instrumentos musicales de cuerda</t>
  </si>
  <si>
    <r>
      <t xml:space="preserve">Otros bienes transportables (excepto productos metálicos, maquinaria y equipo) </t>
    </r>
    <r>
      <rPr>
        <sz val="8"/>
        <color rgb="FFFF0000"/>
        <rFont val="Arial"/>
        <family val="2"/>
      </rPr>
      <t>P. PRESUPUESTO PARTICIPATIVO corregimiento suroccidental</t>
    </r>
  </si>
  <si>
    <t>2.3.3301126.2.3.2.02.01.003.787.1.2.1.0.00</t>
  </si>
  <si>
    <t>Otros instrumentos musicales (incluso instrumentos de percusión, cajas de música y orquestriones); reclamos; silbatos, cuernos de llamada y otros instrumentos de boca para llamada y señales</t>
  </si>
  <si>
    <t>Otros muebles n.c.p.</t>
  </si>
  <si>
    <r>
      <t xml:space="preserve">Otros bienes transportables (excepto productos metálicos, maquinaria y equipo) </t>
    </r>
    <r>
      <rPr>
        <sz val="8"/>
        <color rgb="FFFF0000"/>
        <rFont val="Arial"/>
        <family val="2"/>
      </rPr>
      <t>P. PRESUPUESTO PARTICIPATIVO comuna norte</t>
    </r>
  </si>
  <si>
    <t>Muebles de madera, del tipo utilizado en oficinas</t>
  </si>
  <si>
    <t>Asientos con armazón de metal</t>
  </si>
  <si>
    <t>Máquinas portátiles de procesamiento automático de datos que no pesen más de 10 kg, como computadores portátiles (laptop y notebook)</t>
  </si>
  <si>
    <r>
      <t xml:space="preserve">Productos metálicos, maquinaria y equipo </t>
    </r>
    <r>
      <rPr>
        <sz val="8"/>
        <color rgb="FFFF0000"/>
        <rFont val="Arial"/>
        <family val="2"/>
      </rPr>
      <t>P. PRESUPUESTO PARTICIPATIVO comuna norte</t>
    </r>
  </si>
  <si>
    <t>2.3.3301126.2.3.2.02.01.004.787.1.2.1.0.00</t>
  </si>
  <si>
    <t>Dispositivos periféricos de entrada (teclado, palanca de mando (joysticks), ratón (mouse), etc.)</t>
  </si>
  <si>
    <t>Unidades que ejecutan dos o más de las siguientes funciones: imprimir, escanear, fotocopiar, enviar fax</t>
  </si>
  <si>
    <t>Partes, piezas y accesorios para computadores</t>
  </si>
  <si>
    <t>Aparatos eléctricos para empalme, corte, protección de circuitos eléctricos o para hacer conexiones con o en circuitos eléctricos, para voltajes superiores a 1000 V</t>
  </si>
  <si>
    <r>
      <t>Otros bienes transportables (excepto productos metálicos, maquinaria y equipo)</t>
    </r>
    <r>
      <rPr>
        <sz val="8"/>
        <color rgb="FFFF0000"/>
        <rFont val="Arial"/>
        <family val="2"/>
      </rPr>
      <t xml:space="preserve"> P. PRESUPUESTO PARTICIPATIVO corregimiento suroccidental</t>
    </r>
  </si>
  <si>
    <t>2.3.3301126.2.3.4.04.787.1.2.1.0.00</t>
  </si>
  <si>
    <t>ALCALDIA MUNICIPAL DE FUSAGASUGÁ</t>
  </si>
  <si>
    <t xml:space="preserve"> ANEXO 1</t>
  </si>
  <si>
    <t>PRESUPUESTO CASA TALLER LAS ORQUIDEAS</t>
  </si>
  <si>
    <t>PRESUPUESTO: OFICIAL</t>
  </si>
  <si>
    <t>FECHA</t>
  </si>
  <si>
    <t>VIGENCIA</t>
  </si>
  <si>
    <t xml:space="preserve"> SECRETARIA DE CULTURA</t>
  </si>
  <si>
    <t>SEPTIEMBRE</t>
  </si>
  <si>
    <t>CASA TALLER LAS ORQUIDEAS</t>
  </si>
  <si>
    <t>ITEM</t>
  </si>
  <si>
    <t>DESCRIPCION</t>
  </si>
  <si>
    <t>UNIDAD</t>
  </si>
  <si>
    <t>CANTIDAD</t>
  </si>
  <si>
    <t>VALOR PARCIAL</t>
  </si>
  <si>
    <t>VALOR TOTAL</t>
  </si>
  <si>
    <t>RESTAURACIÓN PISO</t>
  </si>
  <si>
    <t>Demolicion de enchape existente piso 1</t>
  </si>
  <si>
    <t>M2</t>
  </si>
  <si>
    <t>Mortero de nivelación 2500 PSI</t>
  </si>
  <si>
    <t>M3</t>
  </si>
  <si>
    <t>Suministro de piso de caucho</t>
  </si>
  <si>
    <t>m2</t>
  </si>
  <si>
    <t>SUBTOTAL</t>
  </si>
  <si>
    <t>BAÑOS 1 PISO</t>
  </si>
  <si>
    <t>Enchape pisos baños hombre y mujeres primer piso</t>
  </si>
  <si>
    <t>Enchape muros a 1,5metros de altura baños hombre y mujeres primer piso</t>
  </si>
  <si>
    <t>Reemplazo, lavamanos y sanitario baño hombre y mujer primer piso (incluye accesorios para instalacón)</t>
  </si>
  <si>
    <t>und</t>
  </si>
  <si>
    <t>SISTEMA ELÉCTRICO</t>
  </si>
  <si>
    <r>
      <t xml:space="preserve">Reemplazo, toma corrientes primer y segundo piso (incluye accesorios para instalacón, </t>
    </r>
    <r>
      <rPr>
        <b/>
        <i/>
        <sz val="11"/>
        <color rgb="FF000000"/>
        <rFont val="Century Gothic"/>
        <family val="2"/>
      </rPr>
      <t>no incluye alambrado</t>
    </r>
    <r>
      <rPr>
        <sz val="11"/>
        <color rgb="FF000000"/>
        <rFont val="Century Gothic"/>
        <family val="2"/>
      </rPr>
      <t>)</t>
    </r>
  </si>
  <si>
    <r>
      <t xml:space="preserve">Reemplazo, interruptores (incluye accesorios para instalacón, </t>
    </r>
    <r>
      <rPr>
        <b/>
        <i/>
        <sz val="11"/>
        <color rgb="FF000000"/>
        <rFont val="Century Gothic"/>
        <family val="2"/>
      </rPr>
      <t>no incluye alambrado</t>
    </r>
    <r>
      <rPr>
        <sz val="11"/>
        <color rgb="FF000000"/>
        <rFont val="Century Gothic"/>
        <family val="2"/>
      </rPr>
      <t>)</t>
    </r>
  </si>
  <si>
    <t>Caja 6 circuitos</t>
  </si>
  <si>
    <r>
      <t xml:space="preserve">Reemplazo, bombillos por ahorradores LED20 (incluye accesorios para instalacón, </t>
    </r>
    <r>
      <rPr>
        <b/>
        <i/>
        <sz val="11"/>
        <color rgb="FF000000"/>
        <rFont val="Century Gothic"/>
        <family val="2"/>
      </rPr>
      <t>no incluye alambrado</t>
    </r>
    <r>
      <rPr>
        <sz val="11"/>
        <color rgb="FF000000"/>
        <rFont val="Century Gothic"/>
        <family val="2"/>
      </rPr>
      <t>)</t>
    </r>
  </si>
  <si>
    <t xml:space="preserve">PINTURA </t>
  </si>
  <si>
    <t>Suministro y aplicación de pintura a 3 manos, incluye dos manos de estuco. primer piso interior</t>
  </si>
  <si>
    <t>Suministro y aplicación de pintura a 3 manos, incluye dos manos de estuco. EXTERIOR</t>
  </si>
  <si>
    <t>RESTAURACIÓN VENTANERÍA</t>
  </si>
  <si>
    <t>Restauración de ventanería (pintura de marcos metálicos)</t>
  </si>
  <si>
    <t>ml</t>
  </si>
  <si>
    <t>Restauración de ventanería (reemplazo de vidrios)</t>
  </si>
  <si>
    <t>Ventana nueva 1,98*1,45m</t>
  </si>
  <si>
    <t>Ventana nueva  1,40*1,45m</t>
  </si>
  <si>
    <t>NUEVO</t>
  </si>
  <si>
    <t>Muro en mampostería bloque #4, (pañetado estucado y pintado 2 caras)</t>
  </si>
  <si>
    <t>Demolición de muro en mampostería</t>
  </si>
  <si>
    <t>Muro en drywall ST 1/2" B6 CAL 22  acabado T5</t>
  </si>
  <si>
    <t>Puerta</t>
  </si>
  <si>
    <t>PUNTO FIJO</t>
  </si>
  <si>
    <t xml:space="preserve">Pintura epóxica sobre esclaera, huella y contra huella </t>
  </si>
  <si>
    <t>Cielo raso pvc blanco brillante</t>
  </si>
  <si>
    <t>Impermeabilización viga canal en concreto</t>
  </si>
  <si>
    <t>SUBTOTAL COSTO DIRECTO OBRA CASA TALLER LAS ORQUIDEAS</t>
  </si>
  <si>
    <t>ADMINISTRACION</t>
  </si>
  <si>
    <t xml:space="preserve">IMPREVISTOS </t>
  </si>
  <si>
    <t>UTILIDAD</t>
  </si>
  <si>
    <t>IVA SOBRE LA UTILIDAD</t>
  </si>
  <si>
    <t>TOTAL DE LAS OBRAS</t>
  </si>
  <si>
    <r>
      <t xml:space="preserve">Esta matriz de presupuesto representa los objetos y perfiles destinados a cumplir una orden de prestación de servicio </t>
    </r>
    <r>
      <rPr>
        <b/>
        <sz val="11"/>
        <color theme="1"/>
        <rFont val="Calibri"/>
        <family val="2"/>
        <scheme val="minor"/>
      </rPr>
      <t>(OPS)</t>
    </r>
    <r>
      <rPr>
        <sz val="11"/>
        <color theme="1"/>
        <rFont val="Calibri"/>
        <family val="2"/>
        <scheme val="minor"/>
      </rPr>
      <t xml:space="preserve">. A continuación, se encontrarán todos los perfiles que demanda la secretaría de cultura para el año 2023, para cumplir los objetivos dispuestos en las metas del plan de desarrollo y los demás programas y estrategias que a bien vea desarrollar. Los perfiles señalados en </t>
    </r>
    <r>
      <rPr>
        <b/>
        <sz val="11"/>
        <color theme="1"/>
        <rFont val="Calibri"/>
        <family val="2"/>
        <scheme val="minor"/>
      </rPr>
      <t>verde</t>
    </r>
    <r>
      <rPr>
        <sz val="11"/>
        <color theme="1"/>
        <rFont val="Calibri"/>
        <family val="2"/>
        <scheme val="minor"/>
      </rPr>
      <t xml:space="preserve"> hoy son todos aquellos que acompañan los procesos desligados del proyecto casa taller, mientras que los perfiles señalados en </t>
    </r>
    <r>
      <rPr>
        <b/>
        <sz val="11"/>
        <color theme="1"/>
        <rFont val="Calibri"/>
        <family val="2"/>
        <scheme val="minor"/>
      </rPr>
      <t xml:space="preserve">amarillo </t>
    </r>
    <r>
      <rPr>
        <sz val="11"/>
        <color theme="1"/>
        <rFont val="Calibri"/>
        <family val="2"/>
        <scheme val="minor"/>
      </rPr>
      <t>son los destinados a acompañar este modelo de gestión cultural.</t>
    </r>
  </si>
  <si>
    <t>TOTAL AZUL</t>
  </si>
  <si>
    <t>META</t>
  </si>
  <si>
    <t>AREA</t>
  </si>
  <si>
    <t>OBJETOS</t>
  </si>
  <si>
    <t>NOMBRES</t>
  </si>
  <si>
    <t>TIEMPO TOTAL</t>
  </si>
  <si>
    <t>VALOR MENSUAL</t>
  </si>
  <si>
    <t>GENERAL</t>
  </si>
  <si>
    <t>DIANA ROMERO
AUXILIAR II 
18 MESES</t>
  </si>
  <si>
    <t>ESCUELAS</t>
  </si>
  <si>
    <t>ADRIANA OTALORA
TECNICO II 
18 MESES</t>
  </si>
  <si>
    <t>EVENTOS  - ESCUELAS</t>
  </si>
  <si>
    <t>JORGE GUEVARA
AUXILIAR II 
18 MESES</t>
  </si>
  <si>
    <t>PATRIMONIO</t>
  </si>
  <si>
    <t>PRESTACIÓN DE SERVICIOS DE APOYO EN EXTENSIÓN URBANA Y RURAL DE PROCESOS PROPIOS DE LA SECRETARÍA DE CULTURA DEL MUNICIPIO DE FUSAGASUGÁ</t>
  </si>
  <si>
    <t>JULIANA RAMIREZ
TECNICO II 
14 MESES</t>
  </si>
  <si>
    <t>YEFERSON SOSA
AUXILIAR II 
18 MESES</t>
  </si>
  <si>
    <t>FOMENTO</t>
  </si>
  <si>
    <t xml:space="preserve">DANIEL TRIVIÑO
PROFESIONAL II 
20 MESES </t>
  </si>
  <si>
    <t>PATRIMONIO Y ESCUELAS</t>
  </si>
  <si>
    <t>TATIANA MORENO
PROFESIONAL II
18 MESES</t>
  </si>
  <si>
    <t>COMUNICACIONES</t>
  </si>
  <si>
    <t>JEAN PAUL URUEÑA
TECNICO II
18 MESES</t>
  </si>
  <si>
    <t>XIOMARA LEON
AUXILIAR II
15 MESES</t>
  </si>
  <si>
    <t>HERNANDO ROMERO
AUXILIAR II
18 MESES</t>
  </si>
  <si>
    <t>JOSE JURADO
AUXILIAR II
18 MESES</t>
  </si>
  <si>
    <t>BIBLIOTECA</t>
  </si>
  <si>
    <t>ANGELA CAMARGO
PROFESIONAL I
12 MESES</t>
  </si>
  <si>
    <t>SERGIO IVAN GOMEZ ALDANA
TECNICO II
18 MESES</t>
  </si>
  <si>
    <t>GINA AMAYA
AUXILIAR II
18 MESES</t>
  </si>
  <si>
    <t>SEBASTIAN ALVARADO
PROFESIONAL I
SIN EXPERIENCIA</t>
  </si>
  <si>
    <t>ROGER
PROFESIONAL II
16 MESES</t>
  </si>
  <si>
    <t>JUAN PABLO RAMIREZ
PROFESIONAL I
12 MESES</t>
  </si>
  <si>
    <t>JEAN CARLO SANCHEZ</t>
  </si>
  <si>
    <t>LUIS CARLOS FORERO
PROFESIONAL II
24 MESES</t>
  </si>
  <si>
    <t>JUAN CAMILO BERNAL
TECNICO II
14 MESES</t>
  </si>
  <si>
    <t>OLGA GARDEAZABAL
PROFESIONAL I</t>
  </si>
  <si>
    <t>EDUARDO GARNICA
PROFESIONAL II
15 MESES</t>
  </si>
  <si>
    <t>ADALBERTO PARDO
PROFESIONAL I</t>
  </si>
  <si>
    <t>FACCINI ALVARADO
TECNICO II
17 MESES</t>
  </si>
  <si>
    <t>WILSON RUIZ
TECNICO II
18 MESES</t>
  </si>
  <si>
    <t>LINA PADILLA
PROFESIONAL I</t>
  </si>
  <si>
    <t>MAURICIO DONOSO
AUXILIAR II
18 MESES</t>
  </si>
  <si>
    <t>SANDRA SARMIENTO
PROFESIONAL I</t>
  </si>
  <si>
    <t>LAURA CUELLAR
AUXILIAR II
18 MESES</t>
  </si>
  <si>
    <t>PRESTACIÓN DE SERVICIOS DE APOYO COMO FORMADOR EN GUITARRA DE LAS ESCUELAS DE FORMACIÓN ARTÍSTICA Y DE FOMENTO CULTURAL DE LA SECRETARÍA DE CULTURA DE FUSAGASUGÁ</t>
  </si>
  <si>
    <t>NADER TORRES
AUXILIAR II
18 MESES</t>
  </si>
  <si>
    <t>LEIDY REY
PROFESIONAL I
11 MESES</t>
  </si>
  <si>
    <t>YADIS DE ARCO
PROFESIONAL I</t>
  </si>
  <si>
    <t>LAURA ALEJANDRA BAUTISTA
PROFESIONAL I</t>
  </si>
  <si>
    <t>LUZ ADRIANA GONZALEZ BUSTAMANTE
PROFESIONAL I</t>
  </si>
  <si>
    <t>ANDRES ACOSTA
AUXILIAR II
18 MESES</t>
  </si>
  <si>
    <t>JUAN PABLO
PROFESIONAL I</t>
  </si>
  <si>
    <t>ALVARO IVAN PEÑA
PROFESIONAL I</t>
  </si>
  <si>
    <t>CAMILA Guerrero
AUXILIAR II
18 MESES</t>
  </si>
  <si>
    <t>NATALIA ESPINOSA
AUXILIAR I
12 MESES</t>
  </si>
  <si>
    <t>ADRIANA OTALORA</t>
  </si>
  <si>
    <t>EDWIN ROJAS
PROFESIONAL I
4 MESES</t>
  </si>
  <si>
    <t>PRESTACIÓN DE SERVICIOS DE APOYO COMO FORMADOR DE INSTRUMENTOS DE VIENTO METAL - TROMBÓN - DE LAS ESCUELAS DE FORMACIÓN ARTÍSTICA Y DE FOMENTO CULTURAL DE LA SECRETARÍA DE CULTURA DEL MUNICIPIO DE FUSAGASUGÁ</t>
  </si>
  <si>
    <t>ANDRES CAMILO CRUZ
AUXILIAR I
6 MESES</t>
  </si>
  <si>
    <t>PRESTACIÓN DE SERVICIOS PROFESIONALES COMO FORMADOR DE EXTENSIÓN DE ARTES PLÁSTICAS E INICIACIÓN EN ARTES VISUALES DE LAS ESCUELAS DE FORMACIÓN ARTÍSTICA Y DE FOMENTO CULTURAL DE LA SECRETARÍA DE CULTURA DEL MUNICIPIO DE FUSAGASUGÁ</t>
  </si>
  <si>
    <t>NATALIA SIERRA
1 MES</t>
  </si>
  <si>
    <t>DANIELA ARCE</t>
  </si>
  <si>
    <t xml:space="preserve">Formato Flujo de Caja Casa Taller </t>
  </si>
  <si>
    <t>Periodo</t>
  </si>
  <si>
    <t xml:space="preserve">Enero  </t>
  </si>
  <si>
    <t xml:space="preserve">Febrero </t>
  </si>
  <si>
    <t>Marzo</t>
  </si>
  <si>
    <t>Abril</t>
  </si>
  <si>
    <t>Mayo</t>
  </si>
  <si>
    <t>Junio</t>
  </si>
  <si>
    <t>Julio</t>
  </si>
  <si>
    <t>Agosto</t>
  </si>
  <si>
    <t>Septiembre</t>
  </si>
  <si>
    <t>Octubre</t>
  </si>
  <si>
    <t>Noviembre</t>
  </si>
  <si>
    <t>Diciembre</t>
  </si>
  <si>
    <t>presupuesto inicial</t>
  </si>
  <si>
    <t>Recursos del balance</t>
  </si>
  <si>
    <t>INGRESOS</t>
  </si>
  <si>
    <t>1. FLUJO OPERACIONAL</t>
  </si>
  <si>
    <t>INGRESOS Operacionales</t>
  </si>
  <si>
    <t>Total programado para el año 2023</t>
  </si>
  <si>
    <t>Subtotal Ingresos operacionales</t>
  </si>
  <si>
    <t>EGRESOS Operacionales</t>
  </si>
  <si>
    <t>Valor por diez meses de ops</t>
  </si>
  <si>
    <t>Subtotal Egresos operacionales</t>
  </si>
  <si>
    <t>GASTOS No Operacionales</t>
  </si>
  <si>
    <t>Subtotal Gastos No operacionales</t>
  </si>
  <si>
    <t>Total Flujo Operacional</t>
  </si>
  <si>
    <t>2. FLUJO DE INVERSIÓN</t>
  </si>
  <si>
    <t xml:space="preserve">INGRESOS </t>
  </si>
  <si>
    <t xml:space="preserve">Subtotal Ingresos </t>
  </si>
  <si>
    <t>EGRESOS</t>
  </si>
  <si>
    <t>Inversión en adecuaciones de Obra para Casa Taller</t>
  </si>
  <si>
    <t xml:space="preserve">Subtotal Egresos </t>
  </si>
  <si>
    <t>Total Flujo de Inversión</t>
  </si>
  <si>
    <t>3. FLUJO FINANCIERO</t>
  </si>
  <si>
    <t>Total Flujo Financiero</t>
  </si>
  <si>
    <t>Saldo Total (FO + FI + FF)</t>
  </si>
  <si>
    <t>SALDO Anterior (Caja)</t>
  </si>
  <si>
    <t>SALDO CAJA</t>
  </si>
  <si>
    <t>Saldo Mínimo</t>
  </si>
  <si>
    <t>Excedente</t>
  </si>
  <si>
    <t>Déficit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</si>
</sst>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 #,##0.00_-;\-&quot;$&quot;\ * #,##0.00_-;_-&quot;$&quot;\ * &quot;-&quot;??_-;_-@_-"/>
    <numFmt numFmtId="43" formatCode="_-* #,##0.00_-;\-* #,##0.00_-;_-* &quot;-&quot;??_-;_-@_-"/>
    <numFmt numFmtId="164" formatCode="_-&quot;$&quot;\ * #,##0.00_-;\-&quot;$&quot;\ * #,##0.00_-;_-&quot;$&quot;\ * &quot;-&quot;_-;_-@_-"/>
    <numFmt numFmtId="165" formatCode="###,##0.00\ "/>
    <numFmt numFmtId="166" formatCode="_(&quot;$&quot;\ * #,##0.00_);_(&quot;$&quot;\ * \(#,##0.00\);_(&quot;$&quot;\ * &quot;-&quot;??_);_(@_)"/>
    <numFmt numFmtId="167" formatCode="_-&quot;$&quot;* #,##0_-;\-&quot;$&quot;* #,##0_-;_-&quot;$&quot;* &quot;-&quot;_-;_-@"/>
    <numFmt numFmtId="168" formatCode="_-[$$-240A]\ * #,##0_-;\-[$$-240A]\ * #,##0_-;_-[$$-240A]\ * &quot;-&quot;??_-;_-@_-"/>
    <numFmt numFmtId="169" formatCode="_-&quot;$&quot;* #,##0_-;\-&quot;$&quot;* #,##0_-;_-&quot;$&quot;* &quot;-&quot;_-;_-@_-"/>
    <numFmt numFmtId="170" formatCode="_-[$$-240A]\ * #,##0.00_-;\-[$$-240A]\ * #,##0.00_-;_-[$$-240A]\ * &quot;-&quot;??_-;_-@_-"/>
    <numFmt numFmtId="171" formatCode="_-&quot;$&quot;* #,##0.00_-;\-&quot;$&quot;* #,##0.00_-;_-&quot;$&quot;* &quot;-&quot;_-;_-@_-"/>
    <numFmt numFmtId="172" formatCode="_-&quot;$&quot;\ * #,##0_-;\-&quot;$&quot;\ * #,##0_-;_-&quot;$&quot;\ * &quot;-&quot;_-;_-@"/>
    <numFmt numFmtId="173" formatCode="_-&quot;$&quot;\ * #,##0.00_-;\-&quot;$&quot;\ * #,##0.00_-;_-&quot;$&quot;\ * &quot;-&quot;_-;_-@"/>
    <numFmt numFmtId="174" formatCode="_-&quot;$&quot;\ * #,##0.0_-;\-&quot;$&quot;\ * #,##0.0_-;_-&quot;$&quot;\ * &quot;-&quot;_-;_-@"/>
    <numFmt numFmtId="175" formatCode="_-&quot;$&quot;* #,##0.00_-;\-&quot;$&quot;* #,##0.00_-;_-&quot;$&quot;* &quot;-&quot;??_-;_-@_-"/>
    <numFmt numFmtId="176" formatCode="_-[$$-80A]* #,##0.00_-;\-[$$-80A]* #,##0.00_-;_-[$$-80A]* &quot;-&quot;??_-;_-@_-"/>
  </numFmts>
  <fonts count="28"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Verdana"/>
      <family val="2"/>
    </font>
    <font>
      <sz val="10"/>
      <color rgb="FF000000"/>
      <name val="Arial"/>
      <family val="2"/>
    </font>
    <font>
      <b/>
      <sz val="10"/>
      <color rgb="FF000000"/>
      <name val="Verdana"/>
      <family val="2"/>
    </font>
    <font>
      <sz val="10"/>
      <color theme="1"/>
      <name val="Arial"/>
      <family val="2"/>
    </font>
    <font>
      <sz val="11"/>
      <color theme="1"/>
      <name val="Century Gothic"/>
      <family val="2"/>
    </font>
    <font>
      <b/>
      <sz val="11"/>
      <color theme="1"/>
      <name val="Century Gothic"/>
      <family val="2"/>
    </font>
    <font>
      <b/>
      <sz val="11"/>
      <name val="Century Gothic"/>
      <family val="2"/>
    </font>
    <font>
      <b/>
      <sz val="11"/>
      <color indexed="8"/>
      <name val="Century Gothic"/>
      <family val="2"/>
    </font>
    <font>
      <sz val="11"/>
      <color rgb="FF000000"/>
      <name val="Century Gothic"/>
      <family val="2"/>
    </font>
    <font>
      <sz val="11"/>
      <color indexed="8"/>
      <name val="Century Gothic"/>
      <family val="2"/>
    </font>
    <font>
      <b/>
      <sz val="11"/>
      <color rgb="FF000000"/>
      <name val="Century Gothic"/>
      <family val="2"/>
    </font>
    <font>
      <b/>
      <i/>
      <sz val="11"/>
      <color rgb="FF000000"/>
      <name val="Century Gothic"/>
      <family val="2"/>
    </font>
    <font>
      <sz val="10"/>
      <color theme="1"/>
      <name val="Calibri"/>
      <family val="2"/>
    </font>
    <font>
      <sz val="10"/>
      <color rgb="FF000000"/>
      <name val="Calibri"/>
      <family val="2"/>
    </font>
    <font>
      <sz val="12"/>
      <color theme="1"/>
      <name val="Calibri"/>
      <family val="2"/>
      <scheme val="minor"/>
    </font>
    <font>
      <sz val="8"/>
      <color theme="1"/>
      <name val="Arial"/>
      <family val="2"/>
    </font>
    <font>
      <b/>
      <sz val="8"/>
      <color theme="1"/>
      <name val="Arial"/>
      <family val="2"/>
    </font>
    <font>
      <sz val="8"/>
      <name val="Arial"/>
      <family val="2"/>
    </font>
    <font>
      <sz val="8"/>
      <color rgb="FFFF0000"/>
      <name val="Arial"/>
      <family val="2"/>
    </font>
    <font>
      <b/>
      <sz val="11"/>
      <color rgb="FF1C2F33"/>
      <name val="Calibri"/>
      <family val="2"/>
      <scheme val="minor"/>
    </font>
    <font>
      <b/>
      <sz val="8"/>
      <color rgb="FF1C2F33"/>
      <name val="Arial"/>
      <family val="2"/>
    </font>
    <font>
      <b/>
      <sz val="12"/>
      <color theme="1"/>
      <name val="Arial"/>
      <family val="2"/>
    </font>
    <font>
      <sz val="12"/>
      <color theme="1"/>
      <name val="Arial"/>
      <family val="2"/>
    </font>
    <font>
      <b/>
      <i/>
      <sz val="11"/>
      <color theme="1"/>
      <name val="Calibri"/>
      <family val="2"/>
      <scheme val="minor"/>
    </font>
    <font>
      <b/>
      <sz val="14"/>
      <name val="Calibri"/>
      <family val="2"/>
      <scheme val="minor"/>
    </font>
  </fonts>
  <fills count="30">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808080"/>
        <bgColor rgb="FF000000"/>
      </patternFill>
    </fill>
    <fill>
      <patternFill patternType="solid">
        <fgColor rgb="FFDBE5F1"/>
        <bgColor rgb="FF000000"/>
      </patternFill>
    </fill>
    <fill>
      <patternFill patternType="solid">
        <fgColor theme="8"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rgb="FFD9E2F3"/>
        <bgColor rgb="FFD9E2F3"/>
      </patternFill>
    </fill>
    <fill>
      <patternFill patternType="solid">
        <fgColor rgb="FFB6D7A8"/>
        <bgColor rgb="FFB6D7A8"/>
      </patternFill>
    </fill>
    <fill>
      <patternFill patternType="solid">
        <fgColor rgb="FFD9EAD3"/>
        <bgColor rgb="FFD9EAD3"/>
      </patternFill>
    </fill>
    <fill>
      <patternFill patternType="solid">
        <fgColor rgb="FFE2EFDA"/>
        <bgColor indexed="64"/>
      </patternFill>
    </fill>
    <fill>
      <patternFill patternType="solid">
        <fgColor rgb="FFFFFF00"/>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bgColor indexed="64"/>
      </patternFill>
    </fill>
    <fill>
      <patternFill patternType="solid">
        <fgColor rgb="FF6EBACC"/>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4" tint="0.39997558519241921"/>
        <bgColor rgb="FFB6D7A8"/>
      </patternFill>
    </fill>
    <fill>
      <patternFill patternType="solid">
        <fgColor theme="4" tint="0.39997558519241921"/>
        <bgColor rgb="FFD9EAD3"/>
      </patternFill>
    </fill>
    <fill>
      <patternFill patternType="solid">
        <fgColor rgb="FFFFC000"/>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39997558519241921"/>
        <bgColor rgb="FF000000"/>
      </patternFill>
    </fill>
  </fills>
  <borders count="62">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auto="1"/>
      </right>
      <top style="medium">
        <color indexed="64"/>
      </top>
      <bottom/>
      <diagonal/>
    </border>
    <border>
      <left style="thin">
        <color auto="1"/>
      </left>
      <right style="medium">
        <color auto="1"/>
      </right>
      <top style="medium">
        <color auto="1"/>
      </top>
      <bottom style="medium">
        <color auto="1"/>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auto="1"/>
      </left>
      <right/>
      <top/>
      <bottom style="medium">
        <color auto="1"/>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70AD47"/>
      </left>
      <right style="thin">
        <color rgb="FF70AD47"/>
      </right>
      <top style="thin">
        <color rgb="FF70AD47"/>
      </top>
      <bottom style="thin">
        <color rgb="FF70AD47"/>
      </bottom>
      <diagonal/>
    </border>
    <border>
      <left style="thin">
        <color rgb="FF70AD47"/>
      </left>
      <right style="thin">
        <color rgb="FF70AD47"/>
      </right>
      <top style="thin">
        <color rgb="FF70AD47"/>
      </top>
      <bottom/>
      <diagonal/>
    </border>
    <border>
      <left style="thin">
        <color rgb="FF70AD47"/>
      </left>
      <right style="thin">
        <color rgb="FF70AD47"/>
      </right>
      <top style="medium">
        <color rgb="FF000000"/>
      </top>
      <bottom style="thin">
        <color rgb="FF70AD47"/>
      </bottom>
      <diagonal/>
    </border>
    <border>
      <left style="thin">
        <color rgb="FF70AD47"/>
      </left>
      <right style="thin">
        <color rgb="FF70AD47"/>
      </right>
      <top style="medium">
        <color rgb="FF000000"/>
      </top>
      <bottom/>
      <diagonal/>
    </border>
    <border>
      <left style="thin">
        <color rgb="FF70AD47"/>
      </left>
      <right style="thin">
        <color rgb="FF70AD47"/>
      </right>
      <top/>
      <bottom/>
      <diagonal/>
    </border>
    <border>
      <left style="thin">
        <color rgb="FF70AD47"/>
      </left>
      <right style="thin">
        <color rgb="FF70AD47"/>
      </right>
      <top/>
      <bottom style="medium">
        <color rgb="FF000000"/>
      </bottom>
      <diagonal/>
    </border>
    <border>
      <left style="thin">
        <color rgb="FF70AD47"/>
      </left>
      <right style="thin">
        <color rgb="FF70AD47"/>
      </right>
      <top style="medium">
        <color indexed="64"/>
      </top>
      <bottom style="medium">
        <color indexed="64"/>
      </bottom>
      <diagonal/>
    </border>
    <border>
      <left style="thin">
        <color rgb="FF70AD47"/>
      </left>
      <right style="thin">
        <color rgb="FF70AD47"/>
      </right>
      <top style="medium">
        <color indexed="64"/>
      </top>
      <bottom style="thin">
        <color rgb="FF70AD47"/>
      </bottom>
      <diagonal/>
    </border>
    <border>
      <left style="thin">
        <color rgb="FF70AD47"/>
      </left>
      <right style="thin">
        <color rgb="FF70AD47"/>
      </right>
      <top style="medium">
        <color indexed="64"/>
      </top>
      <bottom/>
      <diagonal/>
    </border>
    <border>
      <left style="thin">
        <color rgb="FF70AD47"/>
      </left>
      <right style="thin">
        <color rgb="FF70AD47"/>
      </right>
      <top style="thin">
        <color rgb="FF70AD47"/>
      </top>
      <bottom style="medium">
        <color indexed="64"/>
      </bottom>
      <diagonal/>
    </border>
    <border>
      <left style="thin">
        <color rgb="FF70AD47"/>
      </left>
      <right style="thin">
        <color rgb="FF70AD47"/>
      </right>
      <top/>
      <bottom style="medium">
        <color indexed="64"/>
      </bottom>
      <diagonal/>
    </border>
    <border>
      <left style="thin">
        <color rgb="FF70AD47"/>
      </left>
      <right style="thin">
        <color rgb="FF70AD47"/>
      </right>
      <top style="thin">
        <color rgb="FF70AD47"/>
      </top>
      <bottom style="medium">
        <color rgb="FF000000"/>
      </bottom>
      <diagonal/>
    </border>
    <border>
      <left style="thin">
        <color rgb="FF70AD47"/>
      </left>
      <right style="thin">
        <color rgb="FF70AD47"/>
      </right>
      <top/>
      <bottom style="thin">
        <color rgb="FF70AD47"/>
      </bottom>
      <diagonal/>
    </border>
    <border>
      <left style="thin">
        <color rgb="FF70AD47"/>
      </left>
      <right style="thin">
        <color rgb="FF70AD47"/>
      </right>
      <top style="medium">
        <color rgb="FF000000"/>
      </top>
      <bottom style="medium">
        <color rgb="FF000000"/>
      </bottom>
      <diagonal/>
    </border>
    <border>
      <left/>
      <right style="thin">
        <color rgb="FF70AD47"/>
      </right>
      <top style="medium">
        <color rgb="FF000000"/>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indexed="64"/>
      </right>
      <top style="medium">
        <color indexed="64"/>
      </top>
      <bottom/>
      <diagonal/>
    </border>
    <border>
      <left style="thin">
        <color rgb="FF000000"/>
      </left>
      <right style="thin">
        <color rgb="FF000000"/>
      </right>
      <top style="medium">
        <color indexed="64"/>
      </top>
      <bottom/>
      <diagonal/>
    </border>
    <border>
      <left style="medium">
        <color indexed="64"/>
      </left>
      <right style="medium">
        <color indexed="64"/>
      </right>
      <top/>
      <bottom style="thin">
        <color indexed="64"/>
      </bottom>
      <diagonal/>
    </border>
    <border>
      <left style="thin">
        <color rgb="FFECECEC"/>
      </left>
      <right style="thin">
        <color rgb="FFECECEC"/>
      </right>
      <top style="thin">
        <color rgb="FFECECEC"/>
      </top>
      <bottom style="thin">
        <color rgb="FFECECEC"/>
      </bottom>
      <diagonal/>
    </border>
    <border>
      <left style="thin">
        <color rgb="FFECECEC"/>
      </left>
      <right/>
      <top/>
      <bottom style="medium">
        <color indexed="64"/>
      </bottom>
      <diagonal/>
    </border>
    <border>
      <left style="thin">
        <color rgb="FFECECEC"/>
      </left>
      <right style="thin">
        <color rgb="FFECECEC"/>
      </right>
      <top/>
      <bottom style="medium">
        <color indexed="64"/>
      </bottom>
      <diagonal/>
    </border>
    <border>
      <left style="medium">
        <color indexed="64"/>
      </left>
      <right style="thin">
        <color rgb="FFECECEC"/>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bottom style="thin">
        <color rgb="FF70AD47"/>
      </bottom>
      <diagonal/>
    </border>
    <border>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2" borderId="1" applyNumberFormat="0" applyProtection="0">
      <alignment horizontal="left" vertical="center" wrapText="1"/>
    </xf>
    <xf numFmtId="0" fontId="3" fillId="3" borderId="0" applyNumberFormat="0" applyBorder="0" applyProtection="0">
      <alignment horizontal="center" vertical="center"/>
    </xf>
    <xf numFmtId="9" fontId="1" fillId="0" borderId="0" applyFont="0" applyFill="0" applyBorder="0" applyAlignment="0" applyProtection="0"/>
    <xf numFmtId="0" fontId="17" fillId="0" borderId="0"/>
    <xf numFmtId="169" fontId="1" fillId="0" borderId="0" applyFont="0" applyFill="0" applyBorder="0" applyAlignment="0" applyProtection="0"/>
    <xf numFmtId="0" fontId="22" fillId="19" borderId="54" applyAlignment="0">
      <alignment horizontal="center" vertical="center" wrapText="1"/>
    </xf>
    <xf numFmtId="175" fontId="1" fillId="0" borderId="0" applyFont="0" applyFill="0" applyBorder="0" applyAlignment="0" applyProtection="0"/>
  </cellStyleXfs>
  <cellXfs count="411">
    <xf numFmtId="0" fontId="0" fillId="0" borderId="0" xfId="0"/>
    <xf numFmtId="0" fontId="0" fillId="0" borderId="0" xfId="0" applyAlignment="1">
      <alignment horizontal="center"/>
    </xf>
    <xf numFmtId="0" fontId="0" fillId="0" borderId="0" xfId="0" applyAlignment="1">
      <alignment wrapText="1"/>
    </xf>
    <xf numFmtId="0" fontId="4" fillId="0" borderId="0" xfId="0" applyFont="1" applyAlignment="1">
      <alignment horizontal="right" vertical="center"/>
    </xf>
    <xf numFmtId="0" fontId="6" fillId="0" borderId="0" xfId="0" applyFont="1" applyAlignment="1" applyProtection="1">
      <alignment vertical="center" wrapText="1"/>
      <protection locked="0"/>
    </xf>
    <xf numFmtId="0" fontId="6" fillId="0" borderId="0" xfId="0" applyFont="1" applyAlignment="1" applyProtection="1">
      <alignment horizontal="right" vertical="center" wrapText="1"/>
      <protection locked="0"/>
    </xf>
    <xf numFmtId="1" fontId="6" fillId="0" borderId="0" xfId="0" applyNumberFormat="1" applyFont="1" applyAlignment="1" applyProtection="1">
      <alignment vertical="center" wrapText="1"/>
      <protection locked="0"/>
    </xf>
    <xf numFmtId="0" fontId="0" fillId="0" borderId="1" xfId="0" applyBorder="1"/>
    <xf numFmtId="0" fontId="5" fillId="5" borderId="1" xfId="4" applyFont="1" applyFill="1" applyBorder="1" applyAlignment="1" applyProtection="1">
      <alignment horizontal="center" vertical="center" wrapText="1"/>
    </xf>
    <xf numFmtId="1" fontId="5" fillId="5" borderId="1" xfId="4" applyNumberFormat="1" applyFont="1" applyFill="1" applyBorder="1" applyAlignment="1" applyProtection="1">
      <alignment horizontal="center" vertical="center" wrapText="1"/>
      <protection locked="0"/>
    </xf>
    <xf numFmtId="0" fontId="7" fillId="0" borderId="2" xfId="0" applyFont="1" applyBorder="1" applyAlignment="1">
      <alignment vertical="center"/>
    </xf>
    <xf numFmtId="0" fontId="7" fillId="0" borderId="6" xfId="0" applyFont="1" applyBorder="1" applyAlignment="1">
      <alignment vertical="center"/>
    </xf>
    <xf numFmtId="0" fontId="8" fillId="0" borderId="8" xfId="0" applyFont="1" applyBorder="1" applyAlignment="1">
      <alignment horizontal="center" vertical="center" wrapText="1"/>
    </xf>
    <xf numFmtId="164" fontId="9" fillId="0" borderId="9" xfId="0" applyNumberFormat="1" applyFont="1" applyBorder="1" applyAlignment="1">
      <alignment horizontal="center" vertical="center" wrapText="1"/>
    </xf>
    <xf numFmtId="0" fontId="7" fillId="0" borderId="10" xfId="0" applyFont="1" applyBorder="1" applyAlignment="1">
      <alignment vertical="center"/>
    </xf>
    <xf numFmtId="0" fontId="8" fillId="0" borderId="12" xfId="0" applyFont="1" applyBorder="1" applyAlignment="1">
      <alignment horizontal="center" vertical="center" wrapText="1"/>
    </xf>
    <xf numFmtId="1" fontId="9" fillId="0" borderId="13" xfId="1" applyNumberFormat="1" applyFont="1" applyFill="1" applyBorder="1" applyAlignment="1">
      <alignment horizontal="center" vertical="center" wrapText="1"/>
    </xf>
    <xf numFmtId="0" fontId="10" fillId="0" borderId="14" xfId="0" applyFont="1" applyBorder="1" applyAlignment="1">
      <alignment vertical="center" wrapText="1"/>
    </xf>
    <xf numFmtId="0" fontId="10" fillId="0" borderId="0" xfId="0" applyFont="1" applyAlignment="1">
      <alignment vertical="center" wrapText="1"/>
    </xf>
    <xf numFmtId="0" fontId="10" fillId="0" borderId="6" xfId="0" applyFont="1" applyBorder="1" applyAlignment="1">
      <alignment vertical="center" wrapText="1"/>
    </xf>
    <xf numFmtId="0" fontId="10" fillId="0" borderId="7" xfId="0" applyFont="1" applyBorder="1" applyAlignment="1">
      <alignment vertical="center" wrapText="1"/>
    </xf>
    <xf numFmtId="2" fontId="10" fillId="7" borderId="17" xfId="0" applyNumberFormat="1" applyFont="1" applyFill="1" applyBorder="1" applyAlignment="1">
      <alignment horizontal="center" vertical="center"/>
    </xf>
    <xf numFmtId="0" fontId="10" fillId="7" borderId="17" xfId="0" applyFont="1" applyFill="1" applyBorder="1" applyAlignment="1">
      <alignment horizontal="center" vertical="center"/>
    </xf>
    <xf numFmtId="165" fontId="10" fillId="7" borderId="17" xfId="0" applyNumberFormat="1" applyFont="1" applyFill="1" applyBorder="1" applyAlignment="1">
      <alignment horizontal="center" vertical="center"/>
    </xf>
    <xf numFmtId="44" fontId="10" fillId="7" borderId="17" xfId="2" applyFont="1" applyFill="1" applyBorder="1" applyAlignment="1">
      <alignment vertical="center"/>
    </xf>
    <xf numFmtId="0" fontId="10" fillId="0" borderId="13" xfId="0" applyFont="1" applyBorder="1" applyAlignment="1">
      <alignment horizontal="center" vertical="center" wrapText="1"/>
    </xf>
    <xf numFmtId="0" fontId="10" fillId="0" borderId="13" xfId="0" applyFont="1" applyBorder="1" applyAlignment="1">
      <alignment horizontal="left" vertical="center"/>
    </xf>
    <xf numFmtId="0" fontId="10" fillId="0" borderId="15" xfId="0" applyFont="1" applyBorder="1" applyAlignment="1">
      <alignment vertical="center"/>
    </xf>
    <xf numFmtId="0" fontId="10" fillId="0" borderId="16" xfId="0" applyFont="1" applyBorder="1" applyAlignment="1">
      <alignment vertical="center"/>
    </xf>
    <xf numFmtId="0" fontId="10" fillId="0" borderId="12" xfId="0" applyFont="1" applyBorder="1" applyAlignment="1">
      <alignment vertical="center"/>
    </xf>
    <xf numFmtId="0" fontId="7" fillId="0" borderId="18" xfId="0" applyFont="1" applyBorder="1" applyAlignment="1">
      <alignment horizontal="center" vertical="center"/>
    </xf>
    <xf numFmtId="0" fontId="11" fillId="0" borderId="18" xfId="0" applyFont="1" applyBorder="1" applyAlignment="1">
      <alignment vertical="center" wrapText="1"/>
    </xf>
    <xf numFmtId="0" fontId="12" fillId="0" borderId="18" xfId="0" applyFont="1" applyBorder="1" applyAlignment="1">
      <alignment horizontal="center" vertical="center"/>
    </xf>
    <xf numFmtId="165" fontId="12" fillId="8" borderId="18" xfId="0" applyNumberFormat="1" applyFont="1" applyFill="1" applyBorder="1" applyAlignment="1">
      <alignment horizontal="right" vertical="center"/>
    </xf>
    <xf numFmtId="44" fontId="12" fillId="0" borderId="18" xfId="2" applyFont="1" applyFill="1" applyBorder="1" applyAlignment="1">
      <alignment vertical="center"/>
    </xf>
    <xf numFmtId="0" fontId="7" fillId="0" borderId="1" xfId="0" applyFont="1" applyBorder="1" applyAlignment="1">
      <alignment horizontal="center" vertical="center"/>
    </xf>
    <xf numFmtId="0" fontId="11" fillId="0" borderId="1" xfId="0" applyFont="1" applyBorder="1" applyAlignment="1">
      <alignment vertical="center" wrapText="1"/>
    </xf>
    <xf numFmtId="0" fontId="12" fillId="0" borderId="1" xfId="0" applyFont="1" applyBorder="1" applyAlignment="1">
      <alignment horizontal="center" vertical="center"/>
    </xf>
    <xf numFmtId="165" fontId="12" fillId="8" borderId="1" xfId="0" applyNumberFormat="1" applyFont="1" applyFill="1" applyBorder="1" applyAlignment="1">
      <alignment horizontal="right" vertical="center"/>
    </xf>
    <xf numFmtId="44" fontId="12" fillId="0" borderId="1" xfId="2" applyFont="1" applyFill="1" applyBorder="1" applyAlignment="1">
      <alignment vertical="center"/>
    </xf>
    <xf numFmtId="0" fontId="7" fillId="0" borderId="17" xfId="0" applyFont="1" applyBorder="1" applyAlignment="1">
      <alignment horizontal="center" vertical="center"/>
    </xf>
    <xf numFmtId="0" fontId="11" fillId="0" borderId="17" xfId="0" applyFont="1" applyBorder="1" applyAlignment="1">
      <alignment vertical="center" wrapText="1"/>
    </xf>
    <xf numFmtId="44" fontId="12" fillId="0" borderId="19" xfId="2" applyFont="1" applyFill="1" applyBorder="1" applyAlignment="1">
      <alignment vertical="center"/>
    </xf>
    <xf numFmtId="0" fontId="8" fillId="0" borderId="15" xfId="0" applyFont="1" applyBorder="1" applyAlignment="1">
      <alignment horizontal="center" vertical="center"/>
    </xf>
    <xf numFmtId="0" fontId="11" fillId="0" borderId="16" xfId="0" applyFont="1" applyBorder="1" applyAlignment="1">
      <alignment vertical="center" wrapText="1"/>
    </xf>
    <xf numFmtId="0" fontId="12" fillId="0" borderId="3" xfId="0" applyFont="1" applyBorder="1" applyAlignment="1">
      <alignment horizontal="center" vertical="center"/>
    </xf>
    <xf numFmtId="165" fontId="12" fillId="0" borderId="3" xfId="0" applyNumberFormat="1" applyFont="1" applyBorder="1" applyAlignment="1">
      <alignment horizontal="right" vertical="center"/>
    </xf>
    <xf numFmtId="44" fontId="10" fillId="0" borderId="4" xfId="2" applyFont="1" applyFill="1" applyBorder="1" applyAlignment="1">
      <alignment vertical="center"/>
    </xf>
    <xf numFmtId="0" fontId="8" fillId="0" borderId="13" xfId="0" applyFont="1" applyBorder="1" applyAlignment="1">
      <alignment horizontal="center" vertical="center"/>
    </xf>
    <xf numFmtId="0" fontId="12" fillId="0" borderId="15" xfId="0" applyFont="1" applyBorder="1" applyAlignment="1">
      <alignment horizontal="center" vertical="center"/>
    </xf>
    <xf numFmtId="165" fontId="12" fillId="0" borderId="16" xfId="0" applyNumberFormat="1" applyFont="1" applyBorder="1" applyAlignment="1">
      <alignment horizontal="right" vertical="center"/>
    </xf>
    <xf numFmtId="44" fontId="12" fillId="0" borderId="12" xfId="2" applyFont="1" applyFill="1" applyBorder="1" applyAlignment="1">
      <alignment vertical="center"/>
    </xf>
    <xf numFmtId="0" fontId="13" fillId="0" borderId="13" xfId="0" applyFont="1" applyBorder="1" applyAlignment="1">
      <alignment vertical="center" wrapText="1"/>
    </xf>
    <xf numFmtId="0" fontId="13" fillId="0" borderId="15" xfId="0" applyFont="1" applyBorder="1" applyAlignment="1">
      <alignment vertical="center" wrapText="1"/>
    </xf>
    <xf numFmtId="0" fontId="12" fillId="0" borderId="17" xfId="0" applyFont="1" applyBorder="1" applyAlignment="1">
      <alignment horizontal="center" vertical="center"/>
    </xf>
    <xf numFmtId="165" fontId="12" fillId="8" borderId="17" xfId="0" applyNumberFormat="1" applyFont="1" applyFill="1" applyBorder="1" applyAlignment="1">
      <alignment horizontal="right" vertical="center"/>
    </xf>
    <xf numFmtId="44" fontId="12" fillId="0" borderId="17" xfId="2" applyFont="1" applyFill="1" applyBorder="1" applyAlignment="1">
      <alignment vertical="center"/>
    </xf>
    <xf numFmtId="0" fontId="8" fillId="0" borderId="2" xfId="0" applyFont="1" applyBorder="1" applyAlignment="1">
      <alignment horizontal="center" vertical="center"/>
    </xf>
    <xf numFmtId="0" fontId="11" fillId="0" borderId="3" xfId="0" applyFont="1" applyBorder="1" applyAlignment="1">
      <alignment vertical="center" wrapText="1"/>
    </xf>
    <xf numFmtId="0" fontId="11" fillId="0" borderId="20" xfId="0" applyFont="1" applyBorder="1" applyAlignment="1">
      <alignment vertical="center" wrapText="1"/>
    </xf>
    <xf numFmtId="0" fontId="12" fillId="0" borderId="20" xfId="0" applyFont="1" applyBorder="1" applyAlignment="1">
      <alignment horizontal="center" vertical="center"/>
    </xf>
    <xf numFmtId="44" fontId="12" fillId="0" borderId="20" xfId="2" applyFont="1" applyFill="1" applyBorder="1" applyAlignment="1">
      <alignment vertical="center"/>
    </xf>
    <xf numFmtId="0" fontId="12" fillId="0" borderId="16" xfId="0" applyFont="1" applyBorder="1" applyAlignment="1">
      <alignment horizontal="center" vertical="center"/>
    </xf>
    <xf numFmtId="44" fontId="10" fillId="0" borderId="12" xfId="2" applyFont="1" applyFill="1" applyBorder="1" applyAlignment="1">
      <alignment vertical="center"/>
    </xf>
    <xf numFmtId="44" fontId="10" fillId="0" borderId="5" xfId="2" applyFont="1" applyFill="1" applyBorder="1" applyAlignment="1">
      <alignment vertical="center"/>
    </xf>
    <xf numFmtId="0" fontId="8" fillId="0" borderId="0" xfId="0" applyFont="1" applyAlignment="1">
      <alignment horizontal="center" vertical="center"/>
    </xf>
    <xf numFmtId="0" fontId="11" fillId="0" borderId="0" xfId="0" applyFont="1" applyAlignment="1">
      <alignment vertical="center" wrapText="1"/>
    </xf>
    <xf numFmtId="0" fontId="12" fillId="0" borderId="0" xfId="0" applyFont="1" applyAlignment="1">
      <alignment horizontal="center" vertical="center"/>
    </xf>
    <xf numFmtId="165" fontId="12" fillId="0" borderId="0" xfId="0" applyNumberFormat="1" applyFont="1" applyAlignment="1">
      <alignment horizontal="right" vertical="center"/>
    </xf>
    <xf numFmtId="44" fontId="10" fillId="0" borderId="0" xfId="2" applyFont="1" applyFill="1" applyBorder="1" applyAlignment="1">
      <alignment vertical="center"/>
    </xf>
    <xf numFmtId="0" fontId="10" fillId="6" borderId="15" xfId="0" applyFont="1" applyFill="1" applyBorder="1" applyAlignment="1">
      <alignment vertical="center" wrapText="1"/>
    </xf>
    <xf numFmtId="0" fontId="12" fillId="6" borderId="16" xfId="0" applyFont="1" applyFill="1" applyBorder="1" applyAlignment="1">
      <alignment horizontal="center" vertical="center"/>
    </xf>
    <xf numFmtId="165" fontId="12" fillId="6" borderId="16" xfId="0" applyNumberFormat="1" applyFont="1" applyFill="1" applyBorder="1" applyAlignment="1">
      <alignment horizontal="right" vertical="center"/>
    </xf>
    <xf numFmtId="44" fontId="10" fillId="6" borderId="12" xfId="2" applyFont="1" applyFill="1" applyBorder="1" applyAlignment="1">
      <alignment vertical="center"/>
    </xf>
    <xf numFmtId="2" fontId="12" fillId="0" borderId="0" xfId="0" applyNumberFormat="1" applyFont="1" applyAlignment="1">
      <alignment horizontal="left" vertical="center"/>
    </xf>
    <xf numFmtId="0" fontId="8" fillId="8" borderId="2" xfId="0" applyFont="1" applyFill="1" applyBorder="1" applyAlignment="1">
      <alignment horizontal="left" vertical="center"/>
    </xf>
    <xf numFmtId="0" fontId="7" fillId="8" borderId="3" xfId="0" applyFont="1" applyFill="1" applyBorder="1" applyAlignment="1">
      <alignment horizontal="center" vertical="center"/>
    </xf>
    <xf numFmtId="165" fontId="7" fillId="8" borderId="3" xfId="0" applyNumberFormat="1" applyFont="1" applyFill="1" applyBorder="1" applyAlignment="1">
      <alignment horizontal="right" vertical="center"/>
    </xf>
    <xf numFmtId="44" fontId="10" fillId="8" borderId="4" xfId="2" applyFont="1" applyFill="1" applyBorder="1" applyAlignment="1">
      <alignment vertical="center"/>
    </xf>
    <xf numFmtId="2" fontId="7" fillId="0" borderId="0" xfId="0" applyNumberFormat="1" applyFont="1" applyAlignment="1">
      <alignment vertical="center"/>
    </xf>
    <xf numFmtId="0" fontId="8" fillId="0" borderId="21" xfId="0" applyFont="1" applyBorder="1" applyAlignment="1">
      <alignment horizontal="left" vertical="center"/>
    </xf>
    <xf numFmtId="10" fontId="7" fillId="0" borderId="1" xfId="5" applyNumberFormat="1" applyFont="1" applyFill="1" applyBorder="1" applyAlignment="1">
      <alignment horizontal="right" vertical="center"/>
    </xf>
    <xf numFmtId="165" fontId="7" fillId="0" borderId="1" xfId="0" applyNumberFormat="1" applyFont="1" applyBorder="1" applyAlignment="1">
      <alignment horizontal="right" vertical="center"/>
    </xf>
    <xf numFmtId="44" fontId="7" fillId="0" borderId="19" xfId="2" applyFont="1" applyFill="1" applyBorder="1" applyAlignment="1">
      <alignment vertical="center"/>
    </xf>
    <xf numFmtId="166" fontId="12" fillId="0" borderId="18" xfId="2" applyNumberFormat="1" applyFont="1" applyFill="1" applyBorder="1" applyAlignment="1">
      <alignment vertical="center"/>
    </xf>
    <xf numFmtId="166" fontId="12" fillId="0" borderId="1" xfId="2" applyNumberFormat="1" applyFont="1" applyFill="1" applyBorder="1" applyAlignment="1">
      <alignment vertical="center"/>
    </xf>
    <xf numFmtId="166" fontId="12" fillId="0" borderId="3" xfId="2" applyNumberFormat="1" applyFont="1" applyFill="1" applyBorder="1" applyAlignment="1">
      <alignment vertical="center"/>
    </xf>
    <xf numFmtId="166" fontId="12" fillId="0" borderId="16" xfId="2" applyNumberFormat="1" applyFont="1" applyFill="1" applyBorder="1" applyAlignment="1">
      <alignment vertical="center"/>
    </xf>
    <xf numFmtId="166" fontId="12" fillId="0" borderId="17" xfId="2" applyNumberFormat="1" applyFont="1" applyFill="1" applyBorder="1" applyAlignment="1">
      <alignment vertical="center"/>
    </xf>
    <xf numFmtId="166" fontId="12" fillId="0" borderId="20" xfId="2" applyNumberFormat="1" applyFont="1" applyFill="1" applyBorder="1" applyAlignment="1">
      <alignment vertical="center"/>
    </xf>
    <xf numFmtId="166" fontId="12" fillId="0" borderId="0" xfId="2" applyNumberFormat="1" applyFont="1" applyFill="1" applyBorder="1" applyAlignment="1">
      <alignment vertical="center"/>
    </xf>
    <xf numFmtId="166" fontId="12" fillId="6" borderId="16" xfId="2" applyNumberFormat="1" applyFont="1" applyFill="1" applyBorder="1" applyAlignment="1">
      <alignment vertical="center"/>
    </xf>
    <xf numFmtId="166" fontId="7" fillId="8" borderId="3" xfId="2" applyNumberFormat="1" applyFont="1" applyFill="1" applyBorder="1" applyAlignment="1">
      <alignment vertical="center"/>
    </xf>
    <xf numFmtId="166" fontId="7" fillId="0" borderId="1" xfId="2" applyNumberFormat="1" applyFont="1" applyFill="1" applyBorder="1" applyAlignment="1">
      <alignment vertical="center"/>
    </xf>
    <xf numFmtId="0" fontId="15" fillId="9" borderId="25" xfId="0" applyFont="1" applyFill="1" applyBorder="1" applyAlignment="1">
      <alignment horizontal="center" vertical="center" wrapText="1"/>
    </xf>
    <xf numFmtId="167" fontId="15" fillId="9" borderId="25" xfId="0" applyNumberFormat="1" applyFont="1" applyFill="1" applyBorder="1" applyAlignment="1">
      <alignment horizontal="center" vertical="center" wrapText="1"/>
    </xf>
    <xf numFmtId="0" fontId="15" fillId="9" borderId="26" xfId="0" applyFont="1" applyFill="1" applyBorder="1" applyAlignment="1">
      <alignment horizontal="center" vertical="center" wrapText="1"/>
    </xf>
    <xf numFmtId="167" fontId="15" fillId="9" borderId="26" xfId="0" applyNumberFormat="1" applyFont="1" applyFill="1" applyBorder="1" applyAlignment="1">
      <alignment horizontal="center" vertical="center" wrapText="1"/>
    </xf>
    <xf numFmtId="0" fontId="15" fillId="10" borderId="27" xfId="0" applyFont="1" applyFill="1" applyBorder="1" applyAlignment="1">
      <alignment horizontal="center" vertical="center" wrapText="1"/>
    </xf>
    <xf numFmtId="0" fontId="15" fillId="12" borderId="28" xfId="0" applyFont="1" applyFill="1" applyBorder="1" applyAlignment="1">
      <alignment horizontal="center" vertical="center" wrapText="1"/>
    </xf>
    <xf numFmtId="167" fontId="15" fillId="11" borderId="28" xfId="0" applyNumberFormat="1" applyFont="1" applyFill="1" applyBorder="1" applyAlignment="1">
      <alignment horizontal="center" vertical="center" wrapText="1"/>
    </xf>
    <xf numFmtId="167" fontId="15" fillId="11" borderId="27" xfId="0" applyNumberFormat="1" applyFont="1" applyFill="1" applyBorder="1" applyAlignment="1">
      <alignment horizontal="center" vertical="center" wrapText="1"/>
    </xf>
    <xf numFmtId="0" fontId="15" fillId="11" borderId="28" xfId="0" applyFont="1" applyFill="1" applyBorder="1" applyAlignment="1">
      <alignment horizontal="center" vertical="center" wrapText="1"/>
    </xf>
    <xf numFmtId="0" fontId="15" fillId="10" borderId="25" xfId="0" applyFont="1" applyFill="1" applyBorder="1" applyAlignment="1">
      <alignment horizontal="center" vertical="center" wrapText="1"/>
    </xf>
    <xf numFmtId="0" fontId="15" fillId="12" borderId="29" xfId="0" applyFont="1" applyFill="1" applyBorder="1" applyAlignment="1">
      <alignment horizontal="center" vertical="center" wrapText="1"/>
    </xf>
    <xf numFmtId="167" fontId="15" fillId="11" borderId="29" xfId="0" applyNumberFormat="1" applyFont="1" applyFill="1" applyBorder="1" applyAlignment="1">
      <alignment horizontal="center" vertical="center" wrapText="1"/>
    </xf>
    <xf numFmtId="167" fontId="15" fillId="11" borderId="25" xfId="0" applyNumberFormat="1" applyFont="1" applyFill="1" applyBorder="1" applyAlignment="1">
      <alignment horizontal="center" vertical="center" wrapText="1"/>
    </xf>
    <xf numFmtId="0" fontId="15" fillId="11" borderId="29" xfId="0" applyFont="1" applyFill="1" applyBorder="1" applyAlignment="1">
      <alignment horizontal="center" vertical="center" wrapText="1"/>
    </xf>
    <xf numFmtId="0" fontId="15" fillId="10" borderId="26" xfId="0" applyFont="1" applyFill="1" applyBorder="1" applyAlignment="1">
      <alignment horizontal="center" vertical="center" wrapText="1"/>
    </xf>
    <xf numFmtId="167" fontId="15" fillId="11" borderId="26" xfId="0" applyNumberFormat="1" applyFont="1" applyFill="1" applyBorder="1" applyAlignment="1">
      <alignment horizontal="center" vertical="center" wrapText="1"/>
    </xf>
    <xf numFmtId="0" fontId="15" fillId="10" borderId="31" xfId="0" applyFont="1" applyFill="1" applyBorder="1" applyAlignment="1">
      <alignment horizontal="center" vertical="center" wrapText="1"/>
    </xf>
    <xf numFmtId="0" fontId="15" fillId="11" borderId="31" xfId="0" applyFont="1" applyFill="1" applyBorder="1" applyAlignment="1">
      <alignment horizontal="center" vertical="center" wrapText="1"/>
    </xf>
    <xf numFmtId="0" fontId="16" fillId="12" borderId="31" xfId="0" applyFont="1" applyFill="1" applyBorder="1" applyAlignment="1">
      <alignment horizontal="center" vertical="center" wrapText="1"/>
    </xf>
    <xf numFmtId="167" fontId="15" fillId="11" borderId="31" xfId="0" applyNumberFormat="1"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34"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36" xfId="0" applyFont="1" applyFill="1" applyBorder="1" applyAlignment="1">
      <alignment horizontal="center" vertical="center" wrapText="1"/>
    </xf>
    <xf numFmtId="0" fontId="15" fillId="10" borderId="37" xfId="0" applyFont="1" applyFill="1" applyBorder="1" applyAlignment="1">
      <alignment horizontal="center" vertical="center" wrapText="1"/>
    </xf>
    <xf numFmtId="0" fontId="15" fillId="10" borderId="28" xfId="0" applyFont="1" applyFill="1" applyBorder="1" applyAlignment="1">
      <alignment horizontal="center" vertical="center" wrapText="1"/>
    </xf>
    <xf numFmtId="0" fontId="15" fillId="10" borderId="38" xfId="0" applyFont="1" applyFill="1" applyBorder="1" applyAlignment="1">
      <alignment horizontal="center" vertical="center" wrapText="1"/>
    </xf>
    <xf numFmtId="0" fontId="15" fillId="11" borderId="38" xfId="0" applyFont="1" applyFill="1" applyBorder="1" applyAlignment="1">
      <alignment horizontal="center" vertical="center" wrapText="1"/>
    </xf>
    <xf numFmtId="0" fontId="15" fillId="12" borderId="38" xfId="0" applyFont="1" applyFill="1" applyBorder="1" applyAlignment="1">
      <alignment horizontal="center" vertical="center" wrapText="1"/>
    </xf>
    <xf numFmtId="167" fontId="15" fillId="11" borderId="38" xfId="0" applyNumberFormat="1" applyFont="1" applyFill="1" applyBorder="1" applyAlignment="1">
      <alignment horizontal="center" vertical="center" wrapText="1"/>
    </xf>
    <xf numFmtId="0" fontId="16" fillId="12" borderId="28" xfId="0" applyFont="1" applyFill="1" applyBorder="1" applyAlignment="1">
      <alignment horizontal="center" vertical="center" wrapText="1"/>
    </xf>
    <xf numFmtId="0" fontId="15" fillId="11" borderId="39" xfId="0" applyFont="1" applyFill="1" applyBorder="1" applyAlignment="1">
      <alignment horizontal="center" vertical="center" wrapText="1"/>
    </xf>
    <xf numFmtId="0" fontId="18" fillId="0" borderId="0" xfId="6" applyFont="1"/>
    <xf numFmtId="0" fontId="17" fillId="0" borderId="0" xfId="6"/>
    <xf numFmtId="0" fontId="18" fillId="0" borderId="0" xfId="6" applyFont="1" applyAlignment="1">
      <alignment horizontal="center"/>
    </xf>
    <xf numFmtId="0" fontId="18" fillId="0" borderId="0" xfId="6" applyFont="1" applyAlignment="1">
      <alignment vertical="center" wrapText="1"/>
    </xf>
    <xf numFmtId="0" fontId="18" fillId="0" borderId="0" xfId="6" applyFont="1" applyAlignment="1">
      <alignment vertical="center"/>
    </xf>
    <xf numFmtId="0" fontId="18" fillId="0" borderId="0" xfId="6" applyFont="1" applyAlignment="1">
      <alignment horizontal="center" vertical="center" wrapText="1"/>
    </xf>
    <xf numFmtId="168" fontId="19" fillId="0" borderId="0" xfId="6" applyNumberFormat="1" applyFont="1"/>
    <xf numFmtId="0" fontId="19" fillId="0" borderId="0" xfId="6" applyFont="1"/>
    <xf numFmtId="168" fontId="18" fillId="0" borderId="0" xfId="6" applyNumberFormat="1" applyFont="1"/>
    <xf numFmtId="169" fontId="18" fillId="0" borderId="0" xfId="6" applyNumberFormat="1" applyFont="1"/>
    <xf numFmtId="0" fontId="18" fillId="0" borderId="0" xfId="6" applyFont="1" applyAlignment="1">
      <alignment wrapText="1"/>
    </xf>
    <xf numFmtId="169" fontId="18" fillId="0" borderId="0" xfId="7" applyFont="1"/>
    <xf numFmtId="168" fontId="17" fillId="0" borderId="0" xfId="6" applyNumberFormat="1"/>
    <xf numFmtId="0" fontId="19" fillId="0" borderId="0" xfId="6" applyFont="1" applyAlignment="1">
      <alignment horizontal="center"/>
    </xf>
    <xf numFmtId="170" fontId="18" fillId="0" borderId="0" xfId="6" applyNumberFormat="1" applyFont="1"/>
    <xf numFmtId="170" fontId="19" fillId="0" borderId="0" xfId="6" applyNumberFormat="1" applyFont="1"/>
    <xf numFmtId="171" fontId="18" fillId="0" borderId="0" xfId="7" applyNumberFormat="1" applyFont="1"/>
    <xf numFmtId="172" fontId="0" fillId="0" borderId="0" xfId="0" applyNumberFormat="1"/>
    <xf numFmtId="0" fontId="18" fillId="14" borderId="40" xfId="0" applyFont="1" applyFill="1" applyBorder="1" applyAlignment="1">
      <alignment horizontal="center" vertical="center"/>
    </xf>
    <xf numFmtId="172" fontId="20" fillId="14" borderId="40" xfId="0" applyNumberFormat="1" applyFont="1" applyFill="1" applyBorder="1" applyAlignment="1">
      <alignment horizontal="center" vertical="center"/>
    </xf>
    <xf numFmtId="0" fontId="20" fillId="14" borderId="40" xfId="0" applyFont="1" applyFill="1" applyBorder="1"/>
    <xf numFmtId="172" fontId="20" fillId="14" borderId="40" xfId="0" applyNumberFormat="1" applyFont="1" applyFill="1" applyBorder="1" applyAlignment="1">
      <alignment vertical="center" wrapText="1"/>
    </xf>
    <xf numFmtId="0" fontId="20" fillId="15" borderId="40" xfId="0" applyFont="1" applyFill="1" applyBorder="1" applyAlignment="1">
      <alignment horizontal="center" vertical="center" wrapText="1"/>
    </xf>
    <xf numFmtId="0" fontId="20" fillId="14" borderId="40" xfId="0" applyFont="1" applyFill="1" applyBorder="1" applyAlignment="1">
      <alignment horizontal="center" vertical="center" wrapText="1"/>
    </xf>
    <xf numFmtId="0" fontId="20" fillId="14" borderId="41" xfId="0" applyFont="1" applyFill="1" applyBorder="1" applyAlignment="1">
      <alignment horizontal="center" vertical="center" wrapText="1"/>
    </xf>
    <xf numFmtId="1" fontId="20" fillId="14" borderId="41" xfId="0" applyNumberFormat="1" applyFont="1" applyFill="1" applyBorder="1" applyAlignment="1">
      <alignment horizontal="center" vertical="center" wrapText="1"/>
    </xf>
    <xf numFmtId="172" fontId="0" fillId="0" borderId="0" xfId="0" applyNumberFormat="1" applyAlignment="1">
      <alignment horizontal="center"/>
    </xf>
    <xf numFmtId="0" fontId="18" fillId="16" borderId="41" xfId="0" applyFont="1" applyFill="1" applyBorder="1" applyAlignment="1">
      <alignment horizontal="center" vertical="center"/>
    </xf>
    <xf numFmtId="172" fontId="20" fillId="16" borderId="42" xfId="0" applyNumberFormat="1" applyFont="1" applyFill="1" applyBorder="1" applyAlignment="1">
      <alignment horizontal="center" vertical="center"/>
    </xf>
    <xf numFmtId="0" fontId="20" fillId="16" borderId="42" xfId="0" applyFont="1" applyFill="1" applyBorder="1" applyAlignment="1">
      <alignment horizontal="center"/>
    </xf>
    <xf numFmtId="172" fontId="20" fillId="16" borderId="41" xfId="0" applyNumberFormat="1" applyFont="1" applyFill="1" applyBorder="1" applyAlignment="1">
      <alignment horizontal="center" vertical="center" wrapText="1"/>
    </xf>
    <xf numFmtId="0" fontId="20" fillId="15" borderId="42" xfId="0" applyFont="1" applyFill="1" applyBorder="1" applyAlignment="1">
      <alignment horizontal="center" vertical="center" wrapText="1"/>
    </xf>
    <xf numFmtId="0" fontId="20" fillId="16" borderId="42" xfId="0" applyFont="1" applyFill="1" applyBorder="1" applyAlignment="1">
      <alignment horizontal="center" vertical="center" wrapText="1"/>
    </xf>
    <xf numFmtId="0" fontId="20" fillId="16" borderId="40" xfId="0" applyFont="1" applyFill="1" applyBorder="1" applyAlignment="1">
      <alignment horizontal="justify" vertical="center" wrapText="1"/>
    </xf>
    <xf numFmtId="0" fontId="20" fillId="16" borderId="41" xfId="0" applyFont="1" applyFill="1" applyBorder="1" applyAlignment="1">
      <alignment horizontal="center" vertical="center" wrapText="1"/>
    </xf>
    <xf numFmtId="1" fontId="20" fillId="16" borderId="41" xfId="0" applyNumberFormat="1" applyFont="1" applyFill="1" applyBorder="1" applyAlignment="1">
      <alignment horizontal="center" vertical="center" wrapText="1"/>
    </xf>
    <xf numFmtId="0" fontId="18" fillId="14" borderId="41" xfId="0" applyFont="1" applyFill="1" applyBorder="1" applyAlignment="1">
      <alignment horizontal="center" vertical="center"/>
    </xf>
    <xf numFmtId="172" fontId="20" fillId="14" borderId="42" xfId="0" applyNumberFormat="1" applyFont="1" applyFill="1" applyBorder="1" applyAlignment="1">
      <alignment horizontal="center" vertical="center"/>
    </xf>
    <xf numFmtId="0" fontId="20" fillId="14" borderId="42" xfId="0" applyFont="1" applyFill="1" applyBorder="1"/>
    <xf numFmtId="172" fontId="20" fillId="14" borderId="41" xfId="0" applyNumberFormat="1" applyFont="1" applyFill="1" applyBorder="1" applyAlignment="1">
      <alignment vertical="center" wrapText="1"/>
    </xf>
    <xf numFmtId="0" fontId="20" fillId="14" borderId="42" xfId="0" applyFont="1" applyFill="1" applyBorder="1" applyAlignment="1">
      <alignment horizontal="center" vertical="center" wrapText="1"/>
    </xf>
    <xf numFmtId="0" fontId="20" fillId="15" borderId="41" xfId="0" applyFont="1" applyFill="1" applyBorder="1" applyAlignment="1">
      <alignment horizontal="center" vertical="center" wrapText="1"/>
    </xf>
    <xf numFmtId="173" fontId="20" fillId="14" borderId="41" xfId="0" applyNumberFormat="1" applyFont="1" applyFill="1" applyBorder="1" applyAlignment="1">
      <alignment vertical="center" wrapText="1"/>
    </xf>
    <xf numFmtId="173" fontId="20" fillId="16" borderId="41" xfId="0" applyNumberFormat="1" applyFont="1" applyFill="1" applyBorder="1" applyAlignment="1">
      <alignment horizontal="center" vertical="center" wrapText="1"/>
    </xf>
    <xf numFmtId="172" fontId="20" fillId="17" borderId="41" xfId="0" applyNumberFormat="1" applyFont="1" applyFill="1" applyBorder="1" applyAlignment="1">
      <alignment vertical="center" wrapText="1"/>
    </xf>
    <xf numFmtId="0" fontId="20" fillId="14" borderId="41" xfId="0" applyFont="1" applyFill="1" applyBorder="1"/>
    <xf numFmtId="0" fontId="20" fillId="14" borderId="43" xfId="0" applyFont="1" applyFill="1" applyBorder="1" applyAlignment="1">
      <alignment horizontal="center" vertical="center" wrapText="1"/>
    </xf>
    <xf numFmtId="0" fontId="20" fillId="16" borderId="42" xfId="0" applyFont="1" applyFill="1" applyBorder="1"/>
    <xf numFmtId="0" fontId="20" fillId="16" borderId="43" xfId="0" applyFont="1" applyFill="1" applyBorder="1" applyAlignment="1">
      <alignment horizontal="center" vertical="center" wrapText="1"/>
    </xf>
    <xf numFmtId="172" fontId="20" fillId="16" borderId="41" xfId="0" applyNumberFormat="1" applyFont="1" applyFill="1" applyBorder="1" applyAlignment="1">
      <alignment vertical="center" wrapText="1"/>
    </xf>
    <xf numFmtId="0" fontId="20" fillId="14" borderId="44" xfId="0" applyFont="1" applyFill="1" applyBorder="1" applyAlignment="1">
      <alignment horizontal="center" vertical="center" wrapText="1"/>
    </xf>
    <xf numFmtId="173" fontId="20" fillId="17" borderId="41" xfId="0" applyNumberFormat="1" applyFont="1" applyFill="1" applyBorder="1" applyAlignment="1">
      <alignment vertical="center" wrapText="1"/>
    </xf>
    <xf numFmtId="0" fontId="20" fillId="16" borderId="41" xfId="0" applyFont="1" applyFill="1" applyBorder="1"/>
    <xf numFmtId="0" fontId="20" fillId="16" borderId="42" xfId="0" applyFont="1" applyFill="1" applyBorder="1" applyAlignment="1">
      <alignment horizontal="center" vertical="center"/>
    </xf>
    <xf numFmtId="1" fontId="20" fillId="16" borderId="42" xfId="0" applyNumberFormat="1" applyFont="1" applyFill="1" applyBorder="1" applyAlignment="1">
      <alignment horizontal="center" vertical="center"/>
    </xf>
    <xf numFmtId="0" fontId="20" fillId="16" borderId="41" xfId="0" applyFont="1" applyFill="1" applyBorder="1" applyAlignment="1">
      <alignment horizontal="center" vertical="center"/>
    </xf>
    <xf numFmtId="0" fontId="20" fillId="16" borderId="43" xfId="0" applyFont="1" applyFill="1" applyBorder="1" applyAlignment="1">
      <alignment horizontal="center" vertical="center"/>
    </xf>
    <xf numFmtId="0" fontId="21" fillId="15" borderId="41" xfId="0" applyFont="1" applyFill="1" applyBorder="1" applyAlignment="1">
      <alignment horizontal="center" vertical="center" wrapText="1"/>
    </xf>
    <xf numFmtId="0" fontId="20" fillId="16" borderId="1" xfId="0" applyFont="1" applyFill="1" applyBorder="1" applyAlignment="1">
      <alignment horizontal="center" vertical="center"/>
    </xf>
    <xf numFmtId="169" fontId="20" fillId="16" borderId="1" xfId="7" applyFont="1" applyFill="1" applyBorder="1" applyAlignment="1">
      <alignment horizontal="center" vertical="center"/>
    </xf>
    <xf numFmtId="0" fontId="20" fillId="16" borderId="42" xfId="0" applyFont="1" applyFill="1" applyBorder="1" applyAlignment="1">
      <alignment horizontal="justify" vertical="center" wrapText="1"/>
    </xf>
    <xf numFmtId="0" fontId="20" fillId="14" borderId="41" xfId="0" applyFont="1" applyFill="1" applyBorder="1" applyAlignment="1">
      <alignment horizontal="center" vertical="center"/>
    </xf>
    <xf numFmtId="174" fontId="20" fillId="17" borderId="41" xfId="0" applyNumberFormat="1" applyFont="1" applyFill="1" applyBorder="1" applyAlignment="1">
      <alignment vertical="center" wrapText="1"/>
    </xf>
    <xf numFmtId="174" fontId="20" fillId="16" borderId="41" xfId="0" applyNumberFormat="1" applyFont="1" applyFill="1" applyBorder="1" applyAlignment="1">
      <alignment vertical="center" wrapText="1"/>
    </xf>
    <xf numFmtId="0" fontId="20" fillId="14" borderId="1" xfId="0" applyFont="1" applyFill="1" applyBorder="1" applyAlignment="1">
      <alignment horizontal="center" vertical="center"/>
    </xf>
    <xf numFmtId="169" fontId="20" fillId="14" borderId="0" xfId="7" applyFont="1" applyFill="1" applyBorder="1" applyAlignment="1">
      <alignment horizontal="center" vertical="center"/>
    </xf>
    <xf numFmtId="0" fontId="20" fillId="14" borderId="42" xfId="0" applyFont="1" applyFill="1" applyBorder="1" applyAlignment="1">
      <alignment horizontal="center" vertical="center"/>
    </xf>
    <xf numFmtId="0" fontId="20" fillId="14" borderId="41" xfId="0" applyFont="1" applyFill="1" applyBorder="1" applyAlignment="1">
      <alignment horizontal="justify" vertical="center" wrapText="1"/>
    </xf>
    <xf numFmtId="0" fontId="18" fillId="14" borderId="1" xfId="0" applyFont="1" applyFill="1" applyBorder="1" applyAlignment="1">
      <alignment horizontal="center" vertical="center"/>
    </xf>
    <xf numFmtId="172" fontId="20" fillId="14" borderId="45" xfId="0" applyNumberFormat="1" applyFont="1" applyFill="1" applyBorder="1" applyAlignment="1">
      <alignment horizontal="center" vertical="center"/>
    </xf>
    <xf numFmtId="172" fontId="20" fillId="14" borderId="41" xfId="0" applyNumberFormat="1" applyFont="1" applyFill="1" applyBorder="1" applyAlignment="1">
      <alignment horizontal="center" vertical="center"/>
    </xf>
    <xf numFmtId="172" fontId="20" fillId="17" borderId="41" xfId="0" applyNumberFormat="1" applyFont="1" applyFill="1" applyBorder="1" applyAlignment="1">
      <alignment horizontal="center" vertical="center"/>
    </xf>
    <xf numFmtId="172" fontId="20" fillId="14" borderId="41" xfId="0" applyNumberFormat="1" applyFont="1" applyFill="1" applyBorder="1" applyAlignment="1">
      <alignment vertical="center"/>
    </xf>
    <xf numFmtId="172" fontId="20" fillId="17" borderId="41" xfId="0" applyNumberFormat="1" applyFont="1" applyFill="1" applyBorder="1" applyAlignment="1">
      <alignment vertical="center"/>
    </xf>
    <xf numFmtId="172" fontId="20" fillId="16" borderId="43" xfId="0" applyNumberFormat="1" applyFont="1" applyFill="1" applyBorder="1" applyAlignment="1">
      <alignment horizontal="center" vertical="center" wrapText="1"/>
    </xf>
    <xf numFmtId="0" fontId="20" fillId="16" borderId="41" xfId="0" applyFont="1" applyFill="1" applyBorder="1" applyAlignment="1">
      <alignment horizontal="justify" vertical="center" wrapText="1"/>
    </xf>
    <xf numFmtId="169" fontId="20" fillId="14" borderId="1" xfId="7" applyFont="1" applyFill="1" applyBorder="1" applyAlignment="1">
      <alignment horizontal="center" vertical="center"/>
    </xf>
    <xf numFmtId="0" fontId="20" fillId="14" borderId="18" xfId="0" applyFont="1" applyFill="1" applyBorder="1" applyAlignment="1">
      <alignment horizontal="center" vertical="center"/>
    </xf>
    <xf numFmtId="169" fontId="20" fillId="14" borderId="18" xfId="7" applyFont="1" applyFill="1" applyBorder="1" applyAlignment="1">
      <alignment horizontal="center" vertical="center"/>
    </xf>
    <xf numFmtId="172" fontId="20" fillId="14" borderId="44" xfId="0" applyNumberFormat="1" applyFont="1" applyFill="1" applyBorder="1" applyAlignment="1">
      <alignment vertical="center" wrapText="1"/>
    </xf>
    <xf numFmtId="172" fontId="20" fillId="14" borderId="47" xfId="0" applyNumberFormat="1" applyFont="1" applyFill="1" applyBorder="1" applyAlignment="1">
      <alignment vertical="center" wrapText="1"/>
    </xf>
    <xf numFmtId="0" fontId="20" fillId="15" borderId="44" xfId="0" applyFont="1" applyFill="1" applyBorder="1" applyAlignment="1">
      <alignment horizontal="center" vertical="center" wrapText="1"/>
    </xf>
    <xf numFmtId="0" fontId="23" fillId="20" borderId="9" xfId="8" applyFont="1" applyFill="1" applyBorder="1" applyAlignment="1">
      <alignment horizontal="center" vertical="center" wrapText="1"/>
    </xf>
    <xf numFmtId="0" fontId="23" fillId="20" borderId="55" xfId="8" applyFont="1" applyFill="1" applyBorder="1" applyAlignment="1">
      <alignment horizontal="center" vertical="center" wrapText="1"/>
    </xf>
    <xf numFmtId="0" fontId="23" fillId="20" borderId="56" xfId="8" applyFont="1" applyFill="1" applyBorder="1" applyAlignment="1">
      <alignment horizontal="center" vertical="center" wrapText="1"/>
    </xf>
    <xf numFmtId="0" fontId="23" fillId="20" borderId="57" xfId="8" applyFont="1" applyFill="1" applyBorder="1" applyAlignment="1">
      <alignment horizontal="center" vertical="center" wrapText="1"/>
    </xf>
    <xf numFmtId="0" fontId="23" fillId="20" borderId="10" xfId="8" applyFont="1" applyFill="1" applyBorder="1" applyAlignment="1">
      <alignment horizontal="center" vertical="center" wrapText="1"/>
    </xf>
    <xf numFmtId="0" fontId="19" fillId="20" borderId="13" xfId="6" applyFont="1" applyFill="1" applyBorder="1" applyAlignment="1">
      <alignment horizontal="center" vertical="center" wrapText="1"/>
    </xf>
    <xf numFmtId="0" fontId="19" fillId="21" borderId="13" xfId="6" applyFont="1" applyFill="1" applyBorder="1" applyAlignment="1">
      <alignment horizontal="center" vertical="center" wrapText="1"/>
    </xf>
    <xf numFmtId="0" fontId="19" fillId="21" borderId="9" xfId="6" applyFont="1" applyFill="1" applyBorder="1" applyAlignment="1">
      <alignment horizontal="center" vertical="center" wrapText="1"/>
    </xf>
    <xf numFmtId="0" fontId="23" fillId="20" borderId="2" xfId="8" applyFont="1" applyFill="1" applyBorder="1" applyAlignment="1">
      <alignment horizontal="center" vertical="center" wrapText="1"/>
    </xf>
    <xf numFmtId="0" fontId="19" fillId="20" borderId="4" xfId="6" applyFont="1" applyFill="1" applyBorder="1" applyAlignment="1">
      <alignment horizontal="center" vertical="center" wrapText="1"/>
    </xf>
    <xf numFmtId="0" fontId="24" fillId="14" borderId="16" xfId="6" applyFont="1" applyFill="1" applyBorder="1" applyAlignment="1">
      <alignment vertical="center"/>
    </xf>
    <xf numFmtId="0" fontId="24" fillId="14" borderId="12" xfId="6" applyFont="1" applyFill="1" applyBorder="1" applyAlignment="1">
      <alignment vertical="center"/>
    </xf>
    <xf numFmtId="0" fontId="24" fillId="22" borderId="16" xfId="6" applyFont="1" applyFill="1" applyBorder="1" applyAlignment="1">
      <alignment horizontal="center" vertical="center"/>
    </xf>
    <xf numFmtId="0" fontId="24" fillId="14" borderId="15" xfId="6" applyFont="1" applyFill="1" applyBorder="1" applyAlignment="1">
      <alignment vertical="center"/>
    </xf>
    <xf numFmtId="0" fontId="15" fillId="24" borderId="28" xfId="0" applyFont="1" applyFill="1" applyBorder="1" applyAlignment="1">
      <alignment horizontal="center" vertical="center" wrapText="1"/>
    </xf>
    <xf numFmtId="0" fontId="15" fillId="25" borderId="28" xfId="0" applyFont="1" applyFill="1" applyBorder="1" applyAlignment="1">
      <alignment horizontal="center" vertical="center" wrapText="1"/>
    </xf>
    <xf numFmtId="0" fontId="15" fillId="20" borderId="28" xfId="0" applyFont="1" applyFill="1" applyBorder="1" applyAlignment="1">
      <alignment horizontal="center" vertical="center" wrapText="1"/>
    </xf>
    <xf numFmtId="167" fontId="15" fillId="25" borderId="28" xfId="0" applyNumberFormat="1" applyFont="1" applyFill="1" applyBorder="1" applyAlignment="1">
      <alignment horizontal="center" vertical="center" wrapText="1"/>
    </xf>
    <xf numFmtId="0" fontId="15" fillId="24" borderId="37" xfId="0" applyFont="1" applyFill="1" applyBorder="1" applyAlignment="1">
      <alignment horizontal="center" vertical="center" wrapText="1"/>
    </xf>
    <xf numFmtId="167" fontId="15" fillId="25" borderId="29" xfId="0" applyNumberFormat="1" applyFont="1" applyFill="1" applyBorder="1" applyAlignment="1">
      <alignment horizontal="center" vertical="center" wrapText="1"/>
    </xf>
    <xf numFmtId="0" fontId="15" fillId="24" borderId="25" xfId="0" applyFont="1" applyFill="1" applyBorder="1" applyAlignment="1">
      <alignment horizontal="center" vertical="center" wrapText="1"/>
    </xf>
    <xf numFmtId="0" fontId="15" fillId="24" borderId="29" xfId="0" applyFont="1" applyFill="1" applyBorder="1" applyAlignment="1">
      <alignment horizontal="center" vertical="center" wrapText="1"/>
    </xf>
    <xf numFmtId="0" fontId="15" fillId="24" borderId="27" xfId="0" applyFont="1" applyFill="1" applyBorder="1" applyAlignment="1">
      <alignment horizontal="center" vertical="center" wrapText="1"/>
    </xf>
    <xf numFmtId="0" fontId="15" fillId="24" borderId="26" xfId="0" applyFont="1" applyFill="1" applyBorder="1" applyAlignment="1">
      <alignment horizontal="center" vertical="center" wrapText="1"/>
    </xf>
    <xf numFmtId="0" fontId="2" fillId="0" borderId="0" xfId="0" applyFont="1" applyAlignment="1">
      <alignment horizontal="center"/>
    </xf>
    <xf numFmtId="167" fontId="2" fillId="0" borderId="0" xfId="0" applyNumberFormat="1" applyFont="1"/>
    <xf numFmtId="175" fontId="0" fillId="0" borderId="0" xfId="0" applyNumberFormat="1" applyAlignment="1">
      <alignment horizontal="center"/>
    </xf>
    <xf numFmtId="175" fontId="0" fillId="21" borderId="1" xfId="9" applyFont="1" applyFill="1" applyBorder="1" applyAlignment="1">
      <alignment horizontal="center"/>
    </xf>
    <xf numFmtId="0" fontId="2" fillId="0" borderId="1" xfId="0" applyFont="1" applyBorder="1" applyAlignment="1">
      <alignment horizontal="center"/>
    </xf>
    <xf numFmtId="176" fontId="0" fillId="0" borderId="0" xfId="0" applyNumberFormat="1" applyAlignment="1">
      <alignment horizontal="center"/>
    </xf>
    <xf numFmtId="176" fontId="0" fillId="13" borderId="1" xfId="9" applyNumberFormat="1" applyFont="1" applyFill="1" applyBorder="1" applyAlignment="1">
      <alignment horizontal="center"/>
    </xf>
    <xf numFmtId="0" fontId="2" fillId="13" borderId="1" xfId="0" applyFont="1" applyFill="1" applyBorder="1" applyAlignment="1">
      <alignment horizontal="center"/>
    </xf>
    <xf numFmtId="175" fontId="2" fillId="13" borderId="1" xfId="9" applyFont="1" applyFill="1" applyBorder="1" applyAlignment="1">
      <alignment horizontal="center"/>
    </xf>
    <xf numFmtId="175" fontId="0" fillId="26" borderId="1" xfId="9" applyFont="1" applyFill="1" applyBorder="1" applyAlignment="1">
      <alignment horizontal="center"/>
    </xf>
    <xf numFmtId="0" fontId="2" fillId="26" borderId="1" xfId="0" applyFont="1" applyFill="1" applyBorder="1" applyAlignment="1">
      <alignment horizontal="center"/>
    </xf>
    <xf numFmtId="175" fontId="2" fillId="21" borderId="1" xfId="9" applyFont="1" applyFill="1" applyBorder="1" applyAlignment="1">
      <alignment horizontal="center"/>
    </xf>
    <xf numFmtId="0" fontId="26" fillId="27" borderId="1" xfId="0" applyFont="1" applyFill="1" applyBorder="1" applyAlignment="1">
      <alignment horizontal="center"/>
    </xf>
    <xf numFmtId="0" fontId="0" fillId="0" borderId="1" xfId="0" applyBorder="1" applyAlignment="1">
      <alignment horizontal="center"/>
    </xf>
    <xf numFmtId="0" fontId="2" fillId="28" borderId="1" xfId="0" applyFont="1" applyFill="1" applyBorder="1" applyAlignment="1">
      <alignment horizontal="center"/>
    </xf>
    <xf numFmtId="0" fontId="0" fillId="0" borderId="1" xfId="0" applyBorder="1" applyAlignment="1">
      <alignment horizontal="left"/>
    </xf>
    <xf numFmtId="0" fontId="2" fillId="8" borderId="1" xfId="0" applyFont="1" applyFill="1" applyBorder="1" applyAlignment="1">
      <alignment horizontal="center"/>
    </xf>
    <xf numFmtId="176" fontId="2" fillId="21" borderId="1" xfId="0" applyNumberFormat="1" applyFont="1" applyFill="1" applyBorder="1" applyAlignment="1">
      <alignment horizontal="center"/>
    </xf>
    <xf numFmtId="176" fontId="0" fillId="21" borderId="1" xfId="0" applyNumberFormat="1" applyFill="1" applyBorder="1" applyAlignment="1">
      <alignment horizontal="center"/>
    </xf>
    <xf numFmtId="176" fontId="2" fillId="13" borderId="1" xfId="0" applyNumberFormat="1" applyFont="1" applyFill="1" applyBorder="1" applyAlignment="1">
      <alignment horizontal="center"/>
    </xf>
    <xf numFmtId="0" fontId="0" fillId="27" borderId="1" xfId="0" applyFill="1" applyBorder="1" applyAlignment="1">
      <alignment horizontal="center"/>
    </xf>
    <xf numFmtId="176" fontId="0" fillId="21" borderId="1" xfId="9" applyNumberFormat="1" applyFont="1" applyFill="1" applyBorder="1" applyAlignment="1">
      <alignment horizontal="center"/>
    </xf>
    <xf numFmtId="176" fontId="2" fillId="21" borderId="1" xfId="9" applyNumberFormat="1" applyFont="1" applyFill="1" applyBorder="1" applyAlignment="1">
      <alignment horizontal="center"/>
    </xf>
    <xf numFmtId="0" fontId="0" fillId="21" borderId="1" xfId="0" applyFill="1" applyBorder="1" applyAlignment="1">
      <alignment horizontal="center"/>
    </xf>
    <xf numFmtId="0" fontId="2" fillId="27" borderId="1" xfId="0" applyFont="1" applyFill="1" applyBorder="1" applyAlignment="1">
      <alignment horizontal="center"/>
    </xf>
    <xf numFmtId="0" fontId="2" fillId="21" borderId="1" xfId="0" applyFont="1" applyFill="1" applyBorder="1" applyAlignment="1">
      <alignment horizontal="center"/>
    </xf>
    <xf numFmtId="0" fontId="27" fillId="0" borderId="0" xfId="0" applyFont="1" applyAlignment="1">
      <alignment horizontal="center"/>
    </xf>
    <xf numFmtId="0" fontId="8" fillId="20" borderId="22" xfId="0" applyFont="1" applyFill="1" applyBorder="1" applyAlignment="1">
      <alignment horizontal="left" vertical="center"/>
    </xf>
    <xf numFmtId="10" fontId="7" fillId="20" borderId="23" xfId="0" applyNumberFormat="1" applyFont="1" applyFill="1" applyBorder="1" applyAlignment="1">
      <alignment vertical="center"/>
    </xf>
    <xf numFmtId="0" fontId="7" fillId="20" borderId="23" xfId="0" applyFont="1" applyFill="1" applyBorder="1" applyAlignment="1">
      <alignment vertical="center"/>
    </xf>
    <xf numFmtId="166" fontId="7" fillId="20" borderId="23" xfId="2" applyNumberFormat="1" applyFont="1" applyFill="1" applyBorder="1" applyAlignment="1">
      <alignment vertical="center"/>
    </xf>
    <xf numFmtId="44" fontId="8" fillId="20" borderId="24" xfId="2" applyFont="1" applyFill="1" applyBorder="1" applyAlignment="1">
      <alignment vertical="center"/>
    </xf>
    <xf numFmtId="0" fontId="20" fillId="20" borderId="41" xfId="0" applyFont="1" applyFill="1" applyBorder="1" applyAlignment="1">
      <alignment horizontal="center" vertical="center" wrapText="1"/>
    </xf>
    <xf numFmtId="0" fontId="20" fillId="20" borderId="41" xfId="0" applyFont="1" applyFill="1" applyBorder="1" applyAlignment="1">
      <alignment horizontal="center" vertical="center"/>
    </xf>
    <xf numFmtId="0" fontId="20" fillId="20" borderId="41" xfId="0" applyFont="1" applyFill="1" applyBorder="1"/>
    <xf numFmtId="174" fontId="20" fillId="20" borderId="41" xfId="0" applyNumberFormat="1" applyFont="1" applyFill="1" applyBorder="1" applyAlignment="1">
      <alignment vertical="center" wrapText="1"/>
    </xf>
    <xf numFmtId="172" fontId="20" fillId="20" borderId="42" xfId="0" applyNumberFormat="1" applyFont="1" applyFill="1" applyBorder="1" applyAlignment="1">
      <alignment horizontal="center" vertical="center"/>
    </xf>
    <xf numFmtId="0" fontId="18" fillId="20" borderId="41" xfId="0" applyFont="1" applyFill="1" applyBorder="1" applyAlignment="1">
      <alignment horizontal="center" vertical="center"/>
    </xf>
    <xf numFmtId="0" fontId="20" fillId="20" borderId="43" xfId="0" applyFont="1" applyFill="1" applyBorder="1" applyAlignment="1">
      <alignment horizontal="center" vertical="center" wrapText="1"/>
    </xf>
    <xf numFmtId="0" fontId="20" fillId="20" borderId="42" xfId="0" applyFont="1" applyFill="1" applyBorder="1" applyAlignment="1">
      <alignment horizontal="center" vertical="center" wrapText="1"/>
    </xf>
    <xf numFmtId="0" fontId="20" fillId="20" borderId="44" xfId="0" applyFont="1" applyFill="1" applyBorder="1" applyAlignment="1">
      <alignment horizontal="center" vertical="center"/>
    </xf>
    <xf numFmtId="172" fontId="20" fillId="20" borderId="44" xfId="0" applyNumberFormat="1" applyFont="1" applyFill="1" applyBorder="1" applyAlignment="1">
      <alignment horizontal="center" vertical="center" wrapText="1"/>
    </xf>
    <xf numFmtId="172" fontId="20" fillId="20" borderId="51" xfId="0" applyNumberFormat="1" applyFont="1" applyFill="1" applyBorder="1" applyAlignment="1">
      <alignment horizontal="center" vertical="center"/>
    </xf>
    <xf numFmtId="0" fontId="20" fillId="20" borderId="17" xfId="0" applyFont="1" applyFill="1" applyBorder="1" applyAlignment="1">
      <alignment horizontal="center" vertical="center"/>
    </xf>
    <xf numFmtId="0" fontId="20" fillId="20" borderId="50" xfId="0" applyFont="1" applyFill="1" applyBorder="1" applyAlignment="1">
      <alignment horizontal="center" vertical="center" wrapText="1"/>
    </xf>
    <xf numFmtId="0" fontId="20" fillId="20" borderId="1" xfId="0" applyFont="1" applyFill="1" applyBorder="1" applyAlignment="1">
      <alignment horizontal="center" vertical="center"/>
    </xf>
    <xf numFmtId="172" fontId="20" fillId="20" borderId="1" xfId="0" applyNumberFormat="1" applyFont="1" applyFill="1" applyBorder="1" applyAlignment="1">
      <alignment horizontal="center" vertical="center" wrapText="1"/>
    </xf>
    <xf numFmtId="172" fontId="20" fillId="20" borderId="1" xfId="0" applyNumberFormat="1" applyFont="1" applyFill="1" applyBorder="1" applyAlignment="1">
      <alignment horizontal="center" vertical="center"/>
    </xf>
    <xf numFmtId="0" fontId="20" fillId="29" borderId="48" xfId="0" applyFont="1" applyFill="1" applyBorder="1" applyAlignment="1">
      <alignment horizontal="center" vertical="center" wrapText="1"/>
    </xf>
    <xf numFmtId="0" fontId="20" fillId="20" borderId="1" xfId="0" applyFont="1" applyFill="1" applyBorder="1" applyAlignment="1">
      <alignment horizontal="center" vertical="center" wrapText="1"/>
    </xf>
    <xf numFmtId="0" fontId="20" fillId="20" borderId="48" xfId="0" applyFont="1" applyFill="1" applyBorder="1" applyAlignment="1">
      <alignment horizontal="center" vertical="center" wrapText="1"/>
    </xf>
    <xf numFmtId="172" fontId="20" fillId="20" borderId="41" xfId="0" applyNumberFormat="1" applyFont="1" applyFill="1" applyBorder="1" applyAlignment="1">
      <alignment vertical="center" wrapText="1"/>
    </xf>
    <xf numFmtId="171" fontId="0" fillId="27" borderId="1" xfId="0" applyNumberFormat="1" applyFill="1" applyBorder="1" applyAlignment="1">
      <alignment horizontal="center"/>
    </xf>
    <xf numFmtId="44" fontId="0" fillId="21" borderId="1" xfId="0" applyNumberFormat="1" applyFill="1" applyBorder="1" applyAlignment="1">
      <alignment horizontal="center"/>
    </xf>
    <xf numFmtId="0" fontId="0" fillId="0" borderId="48" xfId="0" applyBorder="1"/>
    <xf numFmtId="0" fontId="0" fillId="0" borderId="61" xfId="0" applyBorder="1"/>
    <xf numFmtId="44" fontId="0" fillId="27" borderId="1" xfId="0" applyNumberFormat="1" applyFill="1" applyBorder="1" applyAlignment="1">
      <alignment horizontal="center"/>
    </xf>
    <xf numFmtId="167" fontId="0" fillId="27" borderId="1" xfId="0" applyNumberFormat="1" applyFill="1" applyBorder="1" applyAlignment="1">
      <alignment horizontal="center"/>
    </xf>
    <xf numFmtId="0" fontId="0" fillId="20" borderId="0" xfId="0" applyFill="1" applyAlignment="1">
      <alignment horizontal="center"/>
    </xf>
    <xf numFmtId="0" fontId="0" fillId="0" borderId="0" xfId="0" applyAlignment="1">
      <alignment horizontal="left" vertical="top" wrapText="1"/>
    </xf>
    <xf numFmtId="0" fontId="5" fillId="4" borderId="1" xfId="3" applyFont="1" applyFill="1" applyAlignment="1" applyProtection="1">
      <alignment horizontal="left" vertical="center" wrapText="1"/>
    </xf>
    <xf numFmtId="0" fontId="6" fillId="0" borderId="1" xfId="0" applyFont="1" applyBorder="1" applyAlignment="1" applyProtection="1">
      <alignment vertical="center" wrapText="1"/>
      <protection locked="0"/>
    </xf>
    <xf numFmtId="1" fontId="6" fillId="0" borderId="1" xfId="0" applyNumberFormat="1" applyFont="1" applyBorder="1" applyAlignment="1" applyProtection="1">
      <alignment vertical="center" wrapText="1"/>
      <protection locked="0"/>
    </xf>
    <xf numFmtId="0" fontId="0" fillId="0" borderId="0" xfId="0" applyAlignment="1">
      <alignment horizontal="center" wrapText="1"/>
    </xf>
    <xf numFmtId="0" fontId="20" fillId="16" borderId="41" xfId="0" applyFont="1" applyFill="1" applyBorder="1" applyAlignment="1">
      <alignment horizontal="center" vertical="center" wrapText="1"/>
    </xf>
    <xf numFmtId="0" fontId="20" fillId="16" borderId="43" xfId="0" applyFont="1" applyFill="1" applyBorder="1" applyAlignment="1">
      <alignment horizontal="center" vertical="center" wrapText="1"/>
    </xf>
    <xf numFmtId="0" fontId="20" fillId="14" borderId="41" xfId="0" applyFont="1" applyFill="1" applyBorder="1" applyAlignment="1">
      <alignment horizontal="center" vertical="center" wrapText="1"/>
    </xf>
    <xf numFmtId="0" fontId="20" fillId="14" borderId="43" xfId="0" applyFont="1" applyFill="1" applyBorder="1" applyAlignment="1">
      <alignment horizontal="center" vertical="center" wrapText="1"/>
    </xf>
    <xf numFmtId="0" fontId="20" fillId="16" borderId="44" xfId="0" applyFont="1" applyFill="1" applyBorder="1" applyAlignment="1">
      <alignment horizontal="center" vertical="center" wrapText="1"/>
    </xf>
    <xf numFmtId="0" fontId="20" fillId="14" borderId="44" xfId="0" applyFont="1" applyFill="1" applyBorder="1" applyAlignment="1">
      <alignment horizontal="center" vertical="center" wrapText="1"/>
    </xf>
    <xf numFmtId="1" fontId="20" fillId="14" borderId="41" xfId="0" applyNumberFormat="1" applyFont="1" applyFill="1" applyBorder="1" applyAlignment="1">
      <alignment horizontal="center" vertical="center" wrapText="1"/>
    </xf>
    <xf numFmtId="1" fontId="20" fillId="14" borderId="44" xfId="0" applyNumberFormat="1" applyFont="1" applyFill="1" applyBorder="1" applyAlignment="1">
      <alignment horizontal="center" vertical="center" wrapText="1"/>
    </xf>
    <xf numFmtId="1" fontId="20" fillId="14" borderId="43" xfId="0" applyNumberFormat="1" applyFont="1" applyFill="1" applyBorder="1" applyAlignment="1">
      <alignment horizontal="center" vertical="center" wrapText="1"/>
    </xf>
    <xf numFmtId="0" fontId="25" fillId="0" borderId="0" xfId="6" applyFont="1" applyAlignment="1">
      <alignment horizontal="left" vertical="top" wrapText="1"/>
    </xf>
    <xf numFmtId="0" fontId="20" fillId="16" borderId="41" xfId="0" applyFont="1" applyFill="1" applyBorder="1" applyAlignment="1">
      <alignment horizontal="center" vertical="center"/>
    </xf>
    <xf numFmtId="0" fontId="20" fillId="16" borderId="44" xfId="0" applyFont="1" applyFill="1" applyBorder="1" applyAlignment="1">
      <alignment horizontal="center" vertical="center"/>
    </xf>
    <xf numFmtId="0" fontId="20" fillId="16" borderId="43" xfId="0" applyFont="1" applyFill="1" applyBorder="1" applyAlignment="1">
      <alignment horizontal="center" vertical="center"/>
    </xf>
    <xf numFmtId="1" fontId="20" fillId="16" borderId="41" xfId="0" applyNumberFormat="1" applyFont="1" applyFill="1" applyBorder="1" applyAlignment="1">
      <alignment horizontal="center" vertical="center"/>
    </xf>
    <xf numFmtId="1" fontId="20" fillId="16" borderId="44" xfId="0" applyNumberFormat="1" applyFont="1" applyFill="1" applyBorder="1" applyAlignment="1">
      <alignment horizontal="center" vertical="center"/>
    </xf>
    <xf numFmtId="1" fontId="20" fillId="16" borderId="43" xfId="0" applyNumberFormat="1" applyFont="1" applyFill="1" applyBorder="1" applyAlignment="1">
      <alignment horizontal="center" vertical="center"/>
    </xf>
    <xf numFmtId="1" fontId="20" fillId="16" borderId="41" xfId="0" applyNumberFormat="1" applyFont="1" applyFill="1" applyBorder="1" applyAlignment="1">
      <alignment horizontal="center" vertical="center" wrapText="1"/>
    </xf>
    <xf numFmtId="1" fontId="20" fillId="16" borderId="43" xfId="0" applyNumberFormat="1" applyFont="1" applyFill="1" applyBorder="1" applyAlignment="1">
      <alignment horizontal="center" vertical="center" wrapText="1"/>
    </xf>
    <xf numFmtId="1" fontId="20" fillId="16" borderId="44" xfId="0" applyNumberFormat="1" applyFont="1" applyFill="1" applyBorder="1" applyAlignment="1">
      <alignment horizontal="center" vertical="center" wrapText="1"/>
    </xf>
    <xf numFmtId="0" fontId="20" fillId="20" borderId="41" xfId="0" applyFont="1" applyFill="1" applyBorder="1" applyAlignment="1">
      <alignment horizontal="center" vertical="center" wrapText="1"/>
    </xf>
    <xf numFmtId="0" fontId="20" fillId="20" borderId="44" xfId="0" applyFont="1" applyFill="1" applyBorder="1" applyAlignment="1">
      <alignment horizontal="center" vertical="center" wrapText="1"/>
    </xf>
    <xf numFmtId="0" fontId="20" fillId="20" borderId="43" xfId="0" applyFont="1" applyFill="1" applyBorder="1" applyAlignment="1">
      <alignment horizontal="center" vertical="center" wrapText="1"/>
    </xf>
    <xf numFmtId="0" fontId="20" fillId="14" borderId="41" xfId="0" applyFont="1" applyFill="1" applyBorder="1" applyAlignment="1">
      <alignment horizontal="center" vertical="center"/>
    </xf>
    <xf numFmtId="0" fontId="20" fillId="14" borderId="43" xfId="0" applyFont="1" applyFill="1" applyBorder="1" applyAlignment="1">
      <alignment horizontal="center" vertical="center"/>
    </xf>
    <xf numFmtId="0" fontId="20" fillId="14" borderId="46" xfId="0" applyFont="1" applyFill="1" applyBorder="1" applyAlignment="1">
      <alignment horizontal="center" vertical="center" wrapText="1"/>
    </xf>
    <xf numFmtId="0" fontId="20" fillId="14" borderId="44" xfId="0" applyFont="1" applyFill="1" applyBorder="1" applyAlignment="1">
      <alignment horizontal="center" vertical="center"/>
    </xf>
    <xf numFmtId="0" fontId="20" fillId="20" borderId="17" xfId="0" applyFont="1" applyFill="1" applyBorder="1" applyAlignment="1">
      <alignment horizontal="center" vertical="center" wrapText="1"/>
    </xf>
    <xf numFmtId="0" fontId="20" fillId="20" borderId="20" xfId="0" applyFont="1" applyFill="1" applyBorder="1" applyAlignment="1">
      <alignment horizontal="center" vertical="center" wrapText="1"/>
    </xf>
    <xf numFmtId="0" fontId="20" fillId="20" borderId="18" xfId="0" applyFont="1" applyFill="1" applyBorder="1" applyAlignment="1">
      <alignment horizontal="center" vertical="center" wrapText="1"/>
    </xf>
    <xf numFmtId="0" fontId="20" fillId="20" borderId="17" xfId="0" applyFont="1" applyFill="1" applyBorder="1" applyAlignment="1">
      <alignment horizontal="center" vertical="center"/>
    </xf>
    <xf numFmtId="0" fontId="20" fillId="20" borderId="20" xfId="0" applyFont="1" applyFill="1" applyBorder="1" applyAlignment="1">
      <alignment horizontal="center" vertical="center"/>
    </xf>
    <xf numFmtId="0" fontId="20" fillId="20" borderId="18" xfId="0" applyFont="1" applyFill="1" applyBorder="1" applyAlignment="1">
      <alignment horizontal="center" vertical="center"/>
    </xf>
    <xf numFmtId="0" fontId="19" fillId="18" borderId="59" xfId="6" applyFont="1" applyFill="1" applyBorder="1" applyAlignment="1">
      <alignment horizontal="center" vertical="center" wrapText="1"/>
    </xf>
    <xf numFmtId="0" fontId="19" fillId="18" borderId="9" xfId="6" applyFont="1" applyFill="1" applyBorder="1" applyAlignment="1">
      <alignment horizontal="center" vertical="center" wrapText="1"/>
    </xf>
    <xf numFmtId="0" fontId="19" fillId="20" borderId="15" xfId="6" applyFont="1" applyFill="1" applyBorder="1" applyAlignment="1">
      <alignment horizontal="center" vertical="center" wrapText="1"/>
    </xf>
    <xf numFmtId="0" fontId="19" fillId="20" borderId="16" xfId="6" applyFont="1" applyFill="1" applyBorder="1" applyAlignment="1">
      <alignment horizontal="center" vertical="center" wrapText="1"/>
    </xf>
    <xf numFmtId="0" fontId="19" fillId="20" borderId="12" xfId="6" applyFont="1" applyFill="1" applyBorder="1" applyAlignment="1">
      <alignment horizontal="center" vertical="center" wrapText="1"/>
    </xf>
    <xf numFmtId="0" fontId="19" fillId="21" borderId="59" xfId="6" applyFont="1" applyFill="1" applyBorder="1" applyAlignment="1">
      <alignment horizontal="center" vertical="center" wrapText="1"/>
    </xf>
    <xf numFmtId="0" fontId="19" fillId="21" borderId="9" xfId="6" applyFont="1" applyFill="1" applyBorder="1" applyAlignment="1">
      <alignment horizontal="center" vertical="center" wrapText="1"/>
    </xf>
    <xf numFmtId="0" fontId="19" fillId="21" borderId="15" xfId="6" applyFont="1" applyFill="1" applyBorder="1" applyAlignment="1">
      <alignment horizontal="center" vertical="center" wrapText="1"/>
    </xf>
    <xf numFmtId="0" fontId="19" fillId="21" borderId="16" xfId="6" applyFont="1" applyFill="1" applyBorder="1" applyAlignment="1">
      <alignment horizontal="center" vertical="center" wrapText="1"/>
    </xf>
    <xf numFmtId="0" fontId="19" fillId="21" borderId="12" xfId="6" applyFont="1" applyFill="1" applyBorder="1" applyAlignment="1">
      <alignment horizontal="center" vertical="center" wrapText="1"/>
    </xf>
    <xf numFmtId="0" fontId="23" fillId="20" borderId="59" xfId="8" applyFont="1" applyFill="1" applyBorder="1" applyAlignment="1">
      <alignment horizontal="center" vertical="center" wrapText="1"/>
    </xf>
    <xf numFmtId="0" fontId="23" fillId="20" borderId="9" xfId="8" applyFont="1" applyFill="1" applyBorder="1" applyAlignment="1">
      <alignment horizontal="center" vertical="center" wrapText="1"/>
    </xf>
    <xf numFmtId="0" fontId="24" fillId="23" borderId="15" xfId="6" applyFont="1" applyFill="1" applyBorder="1" applyAlignment="1">
      <alignment horizontal="center" vertical="center"/>
    </xf>
    <xf numFmtId="0" fontId="24" fillId="23" borderId="16" xfId="6" applyFont="1" applyFill="1" applyBorder="1" applyAlignment="1">
      <alignment horizontal="center" vertical="center"/>
    </xf>
    <xf numFmtId="0" fontId="24" fillId="23" borderId="12" xfId="6" applyFont="1" applyFill="1" applyBorder="1" applyAlignment="1">
      <alignment horizontal="center" vertical="center"/>
    </xf>
    <xf numFmtId="0" fontId="24" fillId="22" borderId="15" xfId="6" applyFont="1" applyFill="1" applyBorder="1" applyAlignment="1">
      <alignment horizontal="center" vertical="center"/>
    </xf>
    <xf numFmtId="0" fontId="24" fillId="22" borderId="12" xfId="6" applyFont="1" applyFill="1" applyBorder="1" applyAlignment="1">
      <alignment horizontal="center" vertical="center"/>
    </xf>
    <xf numFmtId="0" fontId="19" fillId="18" borderId="58" xfId="6" applyFont="1" applyFill="1" applyBorder="1" applyAlignment="1">
      <alignment horizontal="center" vertical="center" wrapText="1"/>
    </xf>
    <xf numFmtId="0" fontId="19" fillId="18" borderId="53" xfId="6" applyFont="1" applyFill="1" applyBorder="1" applyAlignment="1">
      <alignment horizontal="center" vertical="center" wrapText="1"/>
    </xf>
    <xf numFmtId="0" fontId="20" fillId="20" borderId="52" xfId="0" applyFont="1" applyFill="1" applyBorder="1" applyAlignment="1">
      <alignment horizontal="center" vertical="center" wrapText="1"/>
    </xf>
    <xf numFmtId="0" fontId="20" fillId="20" borderId="50" xfId="0" applyFont="1" applyFill="1" applyBorder="1" applyAlignment="1">
      <alignment horizontal="center" vertical="center" wrapText="1"/>
    </xf>
    <xf numFmtId="0" fontId="20" fillId="20" borderId="49" xfId="0" applyFont="1" applyFill="1" applyBorder="1" applyAlignment="1">
      <alignment horizontal="center" vertical="center" wrapText="1"/>
    </xf>
    <xf numFmtId="0" fontId="20" fillId="20" borderId="52" xfId="0" applyFont="1" applyFill="1" applyBorder="1" applyAlignment="1">
      <alignment horizontal="center" vertical="center"/>
    </xf>
    <xf numFmtId="0" fontId="20" fillId="20" borderId="44" xfId="0" applyFont="1" applyFill="1" applyBorder="1" applyAlignment="1">
      <alignment horizontal="center" vertical="center"/>
    </xf>
    <xf numFmtId="0" fontId="20" fillId="20" borderId="43" xfId="0" applyFont="1" applyFill="1" applyBorder="1" applyAlignment="1">
      <alignment horizontal="center" vertical="center"/>
    </xf>
    <xf numFmtId="1" fontId="20" fillId="20" borderId="41" xfId="0" applyNumberFormat="1" applyFont="1" applyFill="1" applyBorder="1" applyAlignment="1">
      <alignment horizontal="center" vertical="center" wrapText="1"/>
    </xf>
    <xf numFmtId="1" fontId="20" fillId="20" borderId="44" xfId="0" applyNumberFormat="1" applyFont="1" applyFill="1" applyBorder="1" applyAlignment="1">
      <alignment horizontal="center" vertical="center" wrapText="1"/>
    </xf>
    <xf numFmtId="1" fontId="20" fillId="20" borderId="43" xfId="0" applyNumberFormat="1" applyFont="1" applyFill="1" applyBorder="1" applyAlignment="1">
      <alignment horizontal="center" vertical="center" wrapText="1"/>
    </xf>
    <xf numFmtId="0" fontId="20" fillId="20" borderId="41" xfId="0" applyFont="1" applyFill="1" applyBorder="1" applyAlignment="1">
      <alignment horizontal="center" vertical="center"/>
    </xf>
    <xf numFmtId="0" fontId="19" fillId="0" borderId="0" xfId="6" applyFont="1" applyAlignment="1">
      <alignment horizontal="center"/>
    </xf>
    <xf numFmtId="0" fontId="10" fillId="6" borderId="15" xfId="0" applyFont="1" applyFill="1" applyBorder="1" applyAlignment="1">
      <alignment horizontal="center" vertical="center" wrapText="1"/>
    </xf>
    <xf numFmtId="0" fontId="10" fillId="6" borderId="16"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2" xfId="0" applyFont="1" applyBorder="1" applyAlignment="1">
      <alignment horizontal="center" vertical="center" wrapTex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8" xfId="0" applyFont="1" applyBorder="1" applyAlignment="1">
      <alignment horizontal="center" vertical="center" wrapText="1"/>
    </xf>
    <xf numFmtId="167" fontId="15" fillId="25" borderId="28" xfId="0" applyNumberFormat="1" applyFont="1" applyFill="1" applyBorder="1" applyAlignment="1">
      <alignment horizontal="center" vertical="center" wrapText="1"/>
    </xf>
    <xf numFmtId="167" fontId="15" fillId="25" borderId="30" xfId="0" applyNumberFormat="1" applyFont="1" applyFill="1" applyBorder="1" applyAlignment="1">
      <alignment horizontal="center" vertical="center" wrapText="1"/>
    </xf>
    <xf numFmtId="0" fontId="2" fillId="0" borderId="0" xfId="0" applyFont="1" applyAlignment="1">
      <alignment horizontal="center"/>
    </xf>
    <xf numFmtId="0" fontId="2" fillId="0" borderId="60" xfId="0" applyFont="1" applyBorder="1" applyAlignment="1">
      <alignment horizontal="center"/>
    </xf>
    <xf numFmtId="167" fontId="15" fillId="11" borderId="28" xfId="0" applyNumberFormat="1" applyFont="1" applyFill="1" applyBorder="1" applyAlignment="1">
      <alignment horizontal="center" vertical="center" wrapText="1"/>
    </xf>
    <xf numFmtId="167" fontId="15" fillId="11" borderId="30" xfId="0" applyNumberFormat="1" applyFont="1" applyFill="1" applyBorder="1" applyAlignment="1">
      <alignment horizontal="center" vertical="center" wrapText="1"/>
    </xf>
    <xf numFmtId="0" fontId="0" fillId="0" borderId="1" xfId="0" applyBorder="1" applyAlignment="1">
      <alignment horizontal="left" vertical="top" wrapText="1"/>
    </xf>
    <xf numFmtId="167" fontId="15" fillId="11" borderId="29" xfId="0" applyNumberFormat="1" applyFont="1" applyFill="1" applyBorder="1" applyAlignment="1">
      <alignment horizontal="center" vertical="center" wrapText="1"/>
    </xf>
    <xf numFmtId="167" fontId="15" fillId="25" borderId="29" xfId="0" applyNumberFormat="1" applyFont="1" applyFill="1" applyBorder="1" applyAlignment="1">
      <alignment horizontal="center" vertical="center" wrapText="1"/>
    </xf>
    <xf numFmtId="0" fontId="15" fillId="25" borderId="28" xfId="0" applyFont="1" applyFill="1" applyBorder="1" applyAlignment="1">
      <alignment horizontal="center" vertical="center" wrapText="1"/>
    </xf>
    <xf numFmtId="0" fontId="15" fillId="25" borderId="29" xfId="0" applyFont="1" applyFill="1" applyBorder="1" applyAlignment="1">
      <alignment horizontal="center" vertical="center" wrapText="1"/>
    </xf>
    <xf numFmtId="0" fontId="15" fillId="25" borderId="30" xfId="0" applyFont="1" applyFill="1" applyBorder="1" applyAlignment="1">
      <alignment horizontal="center" vertical="center" wrapText="1"/>
    </xf>
    <xf numFmtId="0" fontId="15" fillId="11" borderId="28" xfId="0" applyFont="1" applyFill="1" applyBorder="1" applyAlignment="1">
      <alignment horizontal="center" vertical="center" wrapText="1"/>
    </xf>
    <xf numFmtId="0" fontId="15" fillId="11" borderId="30" xfId="0" applyFont="1" applyFill="1" applyBorder="1" applyAlignment="1">
      <alignment horizontal="center" vertical="center" wrapText="1"/>
    </xf>
    <xf numFmtId="0" fontId="15" fillId="11" borderId="29" xfId="0" applyFont="1" applyFill="1" applyBorder="1" applyAlignment="1">
      <alignment horizontal="center" vertical="center" wrapText="1"/>
    </xf>
    <xf numFmtId="167" fontId="15" fillId="25" borderId="37" xfId="0" applyNumberFormat="1" applyFont="1" applyFill="1" applyBorder="1" applyAlignment="1">
      <alignment horizontal="center" vertical="center" wrapText="1"/>
    </xf>
    <xf numFmtId="0" fontId="15" fillId="10" borderId="28"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6" fillId="12" borderId="28" xfId="0" applyFont="1" applyFill="1" applyBorder="1" applyAlignment="1">
      <alignment horizontal="center" vertical="center" wrapText="1"/>
    </xf>
    <xf numFmtId="0" fontId="16" fillId="12" borderId="29" xfId="0" applyFont="1" applyFill="1" applyBorder="1" applyAlignment="1">
      <alignment horizontal="center" vertical="center" wrapText="1"/>
    </xf>
    <xf numFmtId="0" fontId="15" fillId="10" borderId="37" xfId="0" applyFont="1" applyFill="1" applyBorder="1" applyAlignment="1">
      <alignment horizontal="center" vertical="center" wrapText="1"/>
    </xf>
    <xf numFmtId="0" fontId="15" fillId="12" borderId="28" xfId="0" applyFont="1" applyFill="1" applyBorder="1" applyAlignment="1">
      <alignment horizontal="center" vertical="center" wrapText="1"/>
    </xf>
    <xf numFmtId="0" fontId="15" fillId="12" borderId="29" xfId="0" applyFont="1" applyFill="1" applyBorder="1" applyAlignment="1">
      <alignment horizontal="center" vertical="center" wrapText="1"/>
    </xf>
    <xf numFmtId="0" fontId="15" fillId="20" borderId="28" xfId="0" applyFont="1" applyFill="1" applyBorder="1" applyAlignment="1">
      <alignment horizontal="center" vertical="center" wrapText="1"/>
    </xf>
    <xf numFmtId="0" fontId="15" fillId="20" borderId="29" xfId="0" applyFont="1" applyFill="1" applyBorder="1" applyAlignment="1">
      <alignment horizontal="center" vertical="center" wrapText="1"/>
    </xf>
    <xf numFmtId="0" fontId="15" fillId="24" borderId="28" xfId="0" applyFont="1" applyFill="1" applyBorder="1" applyAlignment="1">
      <alignment horizontal="center" vertical="center" wrapText="1"/>
    </xf>
    <xf numFmtId="0" fontId="15" fillId="24" borderId="37"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15" fillId="12" borderId="30" xfId="0" applyFont="1" applyFill="1" applyBorder="1" applyAlignment="1">
      <alignment horizontal="center" vertical="center" wrapText="1"/>
    </xf>
    <xf numFmtId="0" fontId="15" fillId="11" borderId="27" xfId="0" applyFont="1" applyFill="1" applyBorder="1" applyAlignment="1">
      <alignment horizontal="center" vertical="center" wrapText="1"/>
    </xf>
    <xf numFmtId="0" fontId="15" fillId="11" borderId="26" xfId="0" applyFont="1" applyFill="1" applyBorder="1" applyAlignment="1">
      <alignment horizontal="center" vertical="center" wrapText="1"/>
    </xf>
    <xf numFmtId="0" fontId="15" fillId="12" borderId="27" xfId="0" applyFont="1" applyFill="1" applyBorder="1" applyAlignment="1">
      <alignment horizontal="center" vertical="center" wrapText="1"/>
    </xf>
    <xf numFmtId="0" fontId="15" fillId="12" borderId="26" xfId="0" applyFont="1" applyFill="1" applyBorder="1" applyAlignment="1">
      <alignment horizontal="center" vertical="center" wrapText="1"/>
    </xf>
    <xf numFmtId="0" fontId="15" fillId="11" borderId="33" xfId="0" applyFont="1" applyFill="1" applyBorder="1" applyAlignment="1">
      <alignment horizontal="center" vertical="center" wrapText="1"/>
    </xf>
    <xf numFmtId="0" fontId="15" fillId="11" borderId="35" xfId="0" applyFont="1" applyFill="1" applyBorder="1" applyAlignment="1">
      <alignment horizontal="center" vertical="center" wrapText="1"/>
    </xf>
    <xf numFmtId="0" fontId="15" fillId="12" borderId="33" xfId="0" applyFont="1" applyFill="1" applyBorder="1" applyAlignment="1">
      <alignment horizontal="center" vertical="center" wrapText="1"/>
    </xf>
    <xf numFmtId="0" fontId="15" fillId="12" borderId="35" xfId="0" applyFont="1" applyFill="1" applyBorder="1" applyAlignment="1">
      <alignment horizontal="center" vertical="center" wrapText="1"/>
    </xf>
    <xf numFmtId="167" fontId="15" fillId="11" borderId="33" xfId="0" applyNumberFormat="1" applyFont="1" applyFill="1" applyBorder="1" applyAlignment="1">
      <alignment horizontal="center" vertical="center" wrapText="1"/>
    </xf>
    <xf numFmtId="167" fontId="15" fillId="11" borderId="35" xfId="0" applyNumberFormat="1" applyFont="1" applyFill="1" applyBorder="1" applyAlignment="1">
      <alignment horizontal="center" vertical="center" wrapText="1"/>
    </xf>
    <xf numFmtId="0" fontId="15" fillId="11" borderId="25" xfId="0" applyFont="1" applyFill="1" applyBorder="1" applyAlignment="1">
      <alignment horizontal="center" vertical="center" wrapText="1"/>
    </xf>
    <xf numFmtId="0" fontId="0" fillId="0" borderId="48" xfId="0" applyBorder="1" applyAlignment="1">
      <alignment horizontal="center"/>
    </xf>
    <xf numFmtId="0" fontId="0" fillId="0" borderId="61" xfId="0" applyBorder="1" applyAlignment="1">
      <alignment horizontal="center"/>
    </xf>
  </cellXfs>
  <cellStyles count="10">
    <cellStyle name="HeaderStyle" xfId="4" xr:uid="{D644F07C-142C-4F05-90D1-A3BFAA4AA075}"/>
    <cellStyle name="KPT06_Main" xfId="8" xr:uid="{901F6EF9-965B-4E78-897C-D0D65C5D35B4}"/>
    <cellStyle name="MainTitle" xfId="3" xr:uid="{40638CEB-0422-4E18-8F1A-1B4CB82C4E27}"/>
    <cellStyle name="Millares" xfId="1" builtinId="3"/>
    <cellStyle name="Moneda" xfId="2" builtinId="4"/>
    <cellStyle name="Moneda [0] 2" xfId="7" xr:uid="{DFA8CB11-FBB4-4607-BD3E-D2B9FBFAF28C}"/>
    <cellStyle name="Moneda 2" xfId="9" xr:uid="{B7D147C6-A13C-44E6-B585-99B0ED3E6AD3}"/>
    <cellStyle name="Normal" xfId="0" builtinId="0"/>
    <cellStyle name="Normal 2" xfId="6" xr:uid="{5445369F-E9F2-457C-A1B7-E838D7EE062E}"/>
    <cellStyle name="Porcentual 2" xfId="5" xr:uid="{1C131EED-013D-4980-B098-E35186B4C7AB}"/>
  </cellStyles>
  <dxfs count="1">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externalLink" Target="externalLinks/externalLink9.xml"/><Relationship Id="rId10" Type="http://schemas.openxmlformats.org/officeDocument/2006/relationships/externalLink" Target="externalLinks/externalLink4.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21535</xdr:colOff>
      <xdr:row>0</xdr:row>
      <xdr:rowOff>39890</xdr:rowOff>
    </xdr:from>
    <xdr:ext cx="1044798" cy="708918"/>
    <xdr:pic>
      <xdr:nvPicPr>
        <xdr:cNvPr id="5" name="Imagen 4">
          <a:extLst>
            <a:ext uri="{FF2B5EF4-FFF2-40B4-BE49-F238E27FC236}">
              <a16:creationId xmlns:a16="http://schemas.microsoft.com/office/drawing/2014/main" id="{BBF9B118-757B-4ECA-BF49-060477CAAA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535" y="39890"/>
          <a:ext cx="1044798" cy="708918"/>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ongenrep.sharepoint.com/Applications/Microsoft%20Excel.app/E:/Users/apple/Dropbox/Proyecto%20presupuesto/Catalogos/Users/apple/Dropbox/Proyecto%20presupuesto/Entregables/Tercer%20entregable/HISTO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ongenrep.sharepoint.com/Applications/Microsoft%20Excel.app/E:/Documents%20and%20Settings/sherreno/Configuraci&#243;n%20local/Archivos%20temporales%20de%20Internet/OLK3/COSTOS%20Y%20RECURSOS%20EDUCACION%20BASIC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ongenrep.sharepoint.com/Applications/Microsoft%20Excel.app/E:/Users/apple/Dropbox/Proyecto%20presupuesto/Catalogos/ITC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ongenrep.sharepoint.com/Applications/Microsoft%20Excel.app/E:/E/LAR/MEGHA/2005/Plan%20Financiero%202005/BPene27-2000AJUSTE%20IMPO%20DEUDA%20B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congenrep.sharepoint.com/Applications/Microsoft%20Excel.app/E:/Users/apple/Dropbox/Proyecto%20presupuesto/Catalogos/Users/apple/Dropbox/Proyecto%20presupuesto/Entregables/Tercer%20entregable/MODCARB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congenrep.sharepoint.com/Applications/Microsoft%20Excel.app/E:/STORE%20N%20GO/Presentaci&#243;n%20Presupuesto/MODCAF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congenrep.sharepoint.com/Applications/Microsoft%20Excel.app/E:/Users/MI%20EQUIPO/Dropbox/Proyecto%20presupuesto/Catalogos/Gastos%20personales%20y%20generales/mh-snassa01/mhcp$/AGL/bono%202002/analisis%20bon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lypoveda/Downloads/Ayuda_CGR_SGR_SEGUNDO_NIVEL_jul_2018%20(1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usanaordonez/Dropbox/Proyecto%20presupuesto/Catalogos/Users/MI%20EQUIPO/Dropbox/Proyecto%20presupuesto/Catalogos/Gastos%20personales%20y%20generales/Lrhenals/gobierno/Gobierno/Cierre97/OPEF%201997%20Cier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IROS SITUAD.FISCAL- 2000"/>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CN"/>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BOCOL"/>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UAL1"/>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BI"/>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Catálogo Conceptos"/>
      <sheetName val="Glosario términos"/>
      <sheetName val="Tutorial"/>
      <sheetName val="SGR_PROGRAMACION_DE_INGRESOS"/>
      <sheetName val="SGR_EJECUCION_DE_INGRESOS"/>
      <sheetName val="SGR_PROGRAMACION_DE_GASTOS"/>
      <sheetName val="SGR_EJECUCION_DE_GASTOS"/>
      <sheetName val="Mensajes Validación"/>
      <sheetName val="LISTAS_SGR"/>
      <sheetName val="LISTA_RECURSOS"/>
      <sheetName val="LISTA_ORIGENES_ESPECÍFIC"/>
      <sheetName val="LISTA_DESTINACION_RECURSO"/>
      <sheetName val="SITUACIÓN_FONDOS"/>
      <sheetName val="TERCE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uimiento CSF"/>
      <sheetName val="Resumen OPEF"/>
      <sheetName val="Resumen MES OPEF"/>
      <sheetName val="Seguim. SSF"/>
      <sheetName val="Seguimiento SSF"/>
      <sheetName val="Formato Largo"/>
      <sheetName val="Reporte OPEF"/>
      <sheetName val="Confis Marzo 7-97"/>
      <sheetName val="Reclasificación"/>
      <sheetName val="Historia desembolsos"/>
      <sheetName val="Contingencias 1997"/>
      <sheetName val="Formato FMI"/>
      <sheetName val="Elasticidad"/>
      <sheetName val="Que pasaría si...."/>
      <sheetName val="RESUMEN"/>
      <sheetName val="Hoja1"/>
      <sheetName val="Hoja2"/>
      <sheetName val="94-03 Mil Corr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persons/person.xml><?xml version="1.0" encoding="utf-8"?>
<personList xmlns="http://schemas.microsoft.com/office/spreadsheetml/2018/threadedcomments" xmlns:x="http://schemas.openxmlformats.org/spreadsheetml/2006/main">
  <person displayName="carlos garcia" id="{986DBF24-DE08-43A1-92AB-07B1FC06F1B6}" userId="4e82e6a9e0d3e4ff"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J45" dT="2023-05-05T23:17:53.86" personId="{986DBF24-DE08-43A1-92AB-07B1FC06F1B6}" id="{98A03DFC-BCEF-483C-8199-19BFD52BE05F}">
    <text>Presupuesto para obra CasaTaller</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12AF5-4D09-4EA2-B235-1ECEE16FE212}">
  <dimension ref="A1:J38"/>
  <sheetViews>
    <sheetView topLeftCell="A13" workbookViewId="0">
      <selection sqref="A1:J38"/>
    </sheetView>
  </sheetViews>
  <sheetFormatPr baseColWidth="10" defaultColWidth="11.42578125" defaultRowHeight="15" x14ac:dyDescent="0.25"/>
  <sheetData>
    <row r="1" spans="1:10" ht="14.45" customHeight="1" x14ac:dyDescent="0.25">
      <c r="A1" s="291" t="s">
        <v>0</v>
      </c>
      <c r="B1" s="291"/>
      <c r="C1" s="291"/>
      <c r="D1" s="291"/>
      <c r="E1" s="291"/>
      <c r="F1" s="291"/>
      <c r="G1" s="291"/>
      <c r="H1" s="291"/>
      <c r="I1" s="291"/>
      <c r="J1" s="291"/>
    </row>
    <row r="2" spans="1:10" x14ac:dyDescent="0.25">
      <c r="A2" s="291"/>
      <c r="B2" s="291"/>
      <c r="C2" s="291"/>
      <c r="D2" s="291"/>
      <c r="E2" s="291"/>
      <c r="F2" s="291"/>
      <c r="G2" s="291"/>
      <c r="H2" s="291"/>
      <c r="I2" s="291"/>
      <c r="J2" s="291"/>
    </row>
    <row r="3" spans="1:10" x14ac:dyDescent="0.25">
      <c r="A3" s="291"/>
      <c r="B3" s="291"/>
      <c r="C3" s="291"/>
      <c r="D3" s="291"/>
      <c r="E3" s="291"/>
      <c r="F3" s="291"/>
      <c r="G3" s="291"/>
      <c r="H3" s="291"/>
      <c r="I3" s="291"/>
      <c r="J3" s="291"/>
    </row>
    <row r="4" spans="1:10" x14ac:dyDescent="0.25">
      <c r="A4" s="291"/>
      <c r="B4" s="291"/>
      <c r="C4" s="291"/>
      <c r="D4" s="291"/>
      <c r="E4" s="291"/>
      <c r="F4" s="291"/>
      <c r="G4" s="291"/>
      <c r="H4" s="291"/>
      <c r="I4" s="291"/>
      <c r="J4" s="291"/>
    </row>
    <row r="5" spans="1:10" x14ac:dyDescent="0.25">
      <c r="A5" s="291"/>
      <c r="B5" s="291"/>
      <c r="C5" s="291"/>
      <c r="D5" s="291"/>
      <c r="E5" s="291"/>
      <c r="F5" s="291"/>
      <c r="G5" s="291"/>
      <c r="H5" s="291"/>
      <c r="I5" s="291"/>
      <c r="J5" s="291"/>
    </row>
    <row r="6" spans="1:10" x14ac:dyDescent="0.25">
      <c r="A6" s="291"/>
      <c r="B6" s="291"/>
      <c r="C6" s="291"/>
      <c r="D6" s="291"/>
      <c r="E6" s="291"/>
      <c r="F6" s="291"/>
      <c r="G6" s="291"/>
      <c r="H6" s="291"/>
      <c r="I6" s="291"/>
      <c r="J6" s="291"/>
    </row>
    <row r="7" spans="1:10" x14ac:dyDescent="0.25">
      <c r="A7" s="291"/>
      <c r="B7" s="291"/>
      <c r="C7" s="291"/>
      <c r="D7" s="291"/>
      <c r="E7" s="291"/>
      <c r="F7" s="291"/>
      <c r="G7" s="291"/>
      <c r="H7" s="291"/>
      <c r="I7" s="291"/>
      <c r="J7" s="291"/>
    </row>
    <row r="8" spans="1:10" x14ac:dyDescent="0.25">
      <c r="A8" s="291"/>
      <c r="B8" s="291"/>
      <c r="C8" s="291"/>
      <c r="D8" s="291"/>
      <c r="E8" s="291"/>
      <c r="F8" s="291"/>
      <c r="G8" s="291"/>
      <c r="H8" s="291"/>
      <c r="I8" s="291"/>
      <c r="J8" s="291"/>
    </row>
    <row r="9" spans="1:10" x14ac:dyDescent="0.25">
      <c r="A9" s="291"/>
      <c r="B9" s="291"/>
      <c r="C9" s="291"/>
      <c r="D9" s="291"/>
      <c r="E9" s="291"/>
      <c r="F9" s="291"/>
      <c r="G9" s="291"/>
      <c r="H9" s="291"/>
      <c r="I9" s="291"/>
      <c r="J9" s="291"/>
    </row>
    <row r="10" spans="1:10" x14ac:dyDescent="0.25">
      <c r="A10" s="291"/>
      <c r="B10" s="291"/>
      <c r="C10" s="291"/>
      <c r="D10" s="291"/>
      <c r="E10" s="291"/>
      <c r="F10" s="291"/>
      <c r="G10" s="291"/>
      <c r="H10" s="291"/>
      <c r="I10" s="291"/>
      <c r="J10" s="291"/>
    </row>
    <row r="11" spans="1:10" x14ac:dyDescent="0.25">
      <c r="A11" s="291"/>
      <c r="B11" s="291"/>
      <c r="C11" s="291"/>
      <c r="D11" s="291"/>
      <c r="E11" s="291"/>
      <c r="F11" s="291"/>
      <c r="G11" s="291"/>
      <c r="H11" s="291"/>
      <c r="I11" s="291"/>
      <c r="J11" s="291"/>
    </row>
    <row r="12" spans="1:10" x14ac:dyDescent="0.25">
      <c r="A12" s="291"/>
      <c r="B12" s="291"/>
      <c r="C12" s="291"/>
      <c r="D12" s="291"/>
      <c r="E12" s="291"/>
      <c r="F12" s="291"/>
      <c r="G12" s="291"/>
      <c r="H12" s="291"/>
      <c r="I12" s="291"/>
      <c r="J12" s="291"/>
    </row>
    <row r="13" spans="1:10" x14ac:dyDescent="0.25">
      <c r="A13" s="291"/>
      <c r="B13" s="291"/>
      <c r="C13" s="291"/>
      <c r="D13" s="291"/>
      <c r="E13" s="291"/>
      <c r="F13" s="291"/>
      <c r="G13" s="291"/>
      <c r="H13" s="291"/>
      <c r="I13" s="291"/>
      <c r="J13" s="291"/>
    </row>
    <row r="14" spans="1:10" x14ac:dyDescent="0.25">
      <c r="A14" s="291"/>
      <c r="B14" s="291"/>
      <c r="C14" s="291"/>
      <c r="D14" s="291"/>
      <c r="E14" s="291"/>
      <c r="F14" s="291"/>
      <c r="G14" s="291"/>
      <c r="H14" s="291"/>
      <c r="I14" s="291"/>
      <c r="J14" s="291"/>
    </row>
    <row r="15" spans="1:10" x14ac:dyDescent="0.25">
      <c r="A15" s="291"/>
      <c r="B15" s="291"/>
      <c r="C15" s="291"/>
      <c r="D15" s="291"/>
      <c r="E15" s="291"/>
      <c r="F15" s="291"/>
      <c r="G15" s="291"/>
      <c r="H15" s="291"/>
      <c r="I15" s="291"/>
      <c r="J15" s="291"/>
    </row>
    <row r="16" spans="1:10" x14ac:dyDescent="0.25">
      <c r="A16" s="291"/>
      <c r="B16" s="291"/>
      <c r="C16" s="291"/>
      <c r="D16" s="291"/>
      <c r="E16" s="291"/>
      <c r="F16" s="291"/>
      <c r="G16" s="291"/>
      <c r="H16" s="291"/>
      <c r="I16" s="291"/>
      <c r="J16" s="291"/>
    </row>
    <row r="17" spans="1:10" x14ac:dyDescent="0.25">
      <c r="A17" s="291"/>
      <c r="B17" s="291"/>
      <c r="C17" s="291"/>
      <c r="D17" s="291"/>
      <c r="E17" s="291"/>
      <c r="F17" s="291"/>
      <c r="G17" s="291"/>
      <c r="H17" s="291"/>
      <c r="I17" s="291"/>
      <c r="J17" s="291"/>
    </row>
    <row r="18" spans="1:10" x14ac:dyDescent="0.25">
      <c r="A18" s="291"/>
      <c r="B18" s="291"/>
      <c r="C18" s="291"/>
      <c r="D18" s="291"/>
      <c r="E18" s="291"/>
      <c r="F18" s="291"/>
      <c r="G18" s="291"/>
      <c r="H18" s="291"/>
      <c r="I18" s="291"/>
      <c r="J18" s="291"/>
    </row>
    <row r="19" spans="1:10" x14ac:dyDescent="0.25">
      <c r="A19" s="291"/>
      <c r="B19" s="291"/>
      <c r="C19" s="291"/>
      <c r="D19" s="291"/>
      <c r="E19" s="291"/>
      <c r="F19" s="291"/>
      <c r="G19" s="291"/>
      <c r="H19" s="291"/>
      <c r="I19" s="291"/>
      <c r="J19" s="291"/>
    </row>
    <row r="20" spans="1:10" x14ac:dyDescent="0.25">
      <c r="A20" s="291"/>
      <c r="B20" s="291"/>
      <c r="C20" s="291"/>
      <c r="D20" s="291"/>
      <c r="E20" s="291"/>
      <c r="F20" s="291"/>
      <c r="G20" s="291"/>
      <c r="H20" s="291"/>
      <c r="I20" s="291"/>
      <c r="J20" s="291"/>
    </row>
    <row r="21" spans="1:10" x14ac:dyDescent="0.25">
      <c r="A21" s="291"/>
      <c r="B21" s="291"/>
      <c r="C21" s="291"/>
      <c r="D21" s="291"/>
      <c r="E21" s="291"/>
      <c r="F21" s="291"/>
      <c r="G21" s="291"/>
      <c r="H21" s="291"/>
      <c r="I21" s="291"/>
      <c r="J21" s="291"/>
    </row>
    <row r="22" spans="1:10" x14ac:dyDescent="0.25">
      <c r="A22" s="291"/>
      <c r="B22" s="291"/>
      <c r="C22" s="291"/>
      <c r="D22" s="291"/>
      <c r="E22" s="291"/>
      <c r="F22" s="291"/>
      <c r="G22" s="291"/>
      <c r="H22" s="291"/>
      <c r="I22" s="291"/>
      <c r="J22" s="291"/>
    </row>
    <row r="23" spans="1:10" x14ac:dyDescent="0.25">
      <c r="A23" s="291"/>
      <c r="B23" s="291"/>
      <c r="C23" s="291"/>
      <c r="D23" s="291"/>
      <c r="E23" s="291"/>
      <c r="F23" s="291"/>
      <c r="G23" s="291"/>
      <c r="H23" s="291"/>
      <c r="I23" s="291"/>
      <c r="J23" s="291"/>
    </row>
    <row r="24" spans="1:10" x14ac:dyDescent="0.25">
      <c r="A24" s="291"/>
      <c r="B24" s="291"/>
      <c r="C24" s="291"/>
      <c r="D24" s="291"/>
      <c r="E24" s="291"/>
      <c r="F24" s="291"/>
      <c r="G24" s="291"/>
      <c r="H24" s="291"/>
      <c r="I24" s="291"/>
      <c r="J24" s="291"/>
    </row>
    <row r="25" spans="1:10" x14ac:dyDescent="0.25">
      <c r="A25" s="291"/>
      <c r="B25" s="291"/>
      <c r="C25" s="291"/>
      <c r="D25" s="291"/>
      <c r="E25" s="291"/>
      <c r="F25" s="291"/>
      <c r="G25" s="291"/>
      <c r="H25" s="291"/>
      <c r="I25" s="291"/>
      <c r="J25" s="291"/>
    </row>
    <row r="26" spans="1:10" x14ac:dyDescent="0.25">
      <c r="A26" s="291"/>
      <c r="B26" s="291"/>
      <c r="C26" s="291"/>
      <c r="D26" s="291"/>
      <c r="E26" s="291"/>
      <c r="F26" s="291"/>
      <c r="G26" s="291"/>
      <c r="H26" s="291"/>
      <c r="I26" s="291"/>
      <c r="J26" s="291"/>
    </row>
    <row r="27" spans="1:10" x14ac:dyDescent="0.25">
      <c r="A27" s="291"/>
      <c r="B27" s="291"/>
      <c r="C27" s="291"/>
      <c r="D27" s="291"/>
      <c r="E27" s="291"/>
      <c r="F27" s="291"/>
      <c r="G27" s="291"/>
      <c r="H27" s="291"/>
      <c r="I27" s="291"/>
      <c r="J27" s="291"/>
    </row>
    <row r="28" spans="1:10" x14ac:dyDescent="0.25">
      <c r="A28" s="291"/>
      <c r="B28" s="291"/>
      <c r="C28" s="291"/>
      <c r="D28" s="291"/>
      <c r="E28" s="291"/>
      <c r="F28" s="291"/>
      <c r="G28" s="291"/>
      <c r="H28" s="291"/>
      <c r="I28" s="291"/>
      <c r="J28" s="291"/>
    </row>
    <row r="29" spans="1:10" x14ac:dyDescent="0.25">
      <c r="A29" s="291"/>
      <c r="B29" s="291"/>
      <c r="C29" s="291"/>
      <c r="D29" s="291"/>
      <c r="E29" s="291"/>
      <c r="F29" s="291"/>
      <c r="G29" s="291"/>
      <c r="H29" s="291"/>
      <c r="I29" s="291"/>
      <c r="J29" s="291"/>
    </row>
    <row r="30" spans="1:10" x14ac:dyDescent="0.25">
      <c r="A30" s="291"/>
      <c r="B30" s="291"/>
      <c r="C30" s="291"/>
      <c r="D30" s="291"/>
      <c r="E30" s="291"/>
      <c r="F30" s="291"/>
      <c r="G30" s="291"/>
      <c r="H30" s="291"/>
      <c r="I30" s="291"/>
      <c r="J30" s="291"/>
    </row>
    <row r="31" spans="1:10" x14ac:dyDescent="0.25">
      <c r="A31" s="291"/>
      <c r="B31" s="291"/>
      <c r="C31" s="291"/>
      <c r="D31" s="291"/>
      <c r="E31" s="291"/>
      <c r="F31" s="291"/>
      <c r="G31" s="291"/>
      <c r="H31" s="291"/>
      <c r="I31" s="291"/>
      <c r="J31" s="291"/>
    </row>
    <row r="32" spans="1:10" x14ac:dyDescent="0.25">
      <c r="A32" s="291"/>
      <c r="B32" s="291"/>
      <c r="C32" s="291"/>
      <c r="D32" s="291"/>
      <c r="E32" s="291"/>
      <c r="F32" s="291"/>
      <c r="G32" s="291"/>
      <c r="H32" s="291"/>
      <c r="I32" s="291"/>
      <c r="J32" s="291"/>
    </row>
    <row r="33" spans="1:10" x14ac:dyDescent="0.25">
      <c r="A33" s="291"/>
      <c r="B33" s="291"/>
      <c r="C33" s="291"/>
      <c r="D33" s="291"/>
      <c r="E33" s="291"/>
      <c r="F33" s="291"/>
      <c r="G33" s="291"/>
      <c r="H33" s="291"/>
      <c r="I33" s="291"/>
      <c r="J33" s="291"/>
    </row>
    <row r="34" spans="1:10" x14ac:dyDescent="0.25">
      <c r="A34" s="291"/>
      <c r="B34" s="291"/>
      <c r="C34" s="291"/>
      <c r="D34" s="291"/>
      <c r="E34" s="291"/>
      <c r="F34" s="291"/>
      <c r="G34" s="291"/>
      <c r="H34" s="291"/>
      <c r="I34" s="291"/>
      <c r="J34" s="291"/>
    </row>
    <row r="35" spans="1:10" x14ac:dyDescent="0.25">
      <c r="A35" s="291"/>
      <c r="B35" s="291"/>
      <c r="C35" s="291"/>
      <c r="D35" s="291"/>
      <c r="E35" s="291"/>
      <c r="F35" s="291"/>
      <c r="G35" s="291"/>
      <c r="H35" s="291"/>
      <c r="I35" s="291"/>
      <c r="J35" s="291"/>
    </row>
    <row r="36" spans="1:10" x14ac:dyDescent="0.25">
      <c r="A36" s="291"/>
      <c r="B36" s="291"/>
      <c r="C36" s="291"/>
      <c r="D36" s="291"/>
      <c r="E36" s="291"/>
      <c r="F36" s="291"/>
      <c r="G36" s="291"/>
      <c r="H36" s="291"/>
      <c r="I36" s="291"/>
      <c r="J36" s="291"/>
    </row>
    <row r="37" spans="1:10" x14ac:dyDescent="0.25">
      <c r="A37" s="291"/>
      <c r="B37" s="291"/>
      <c r="C37" s="291"/>
      <c r="D37" s="291"/>
      <c r="E37" s="291"/>
      <c r="F37" s="291"/>
      <c r="G37" s="291"/>
      <c r="H37" s="291"/>
      <c r="I37" s="291"/>
      <c r="J37" s="291"/>
    </row>
    <row r="38" spans="1:10" x14ac:dyDescent="0.25">
      <c r="A38" s="291"/>
      <c r="B38" s="291"/>
      <c r="C38" s="291"/>
      <c r="D38" s="291"/>
      <c r="E38" s="291"/>
      <c r="F38" s="291"/>
      <c r="G38" s="291"/>
      <c r="H38" s="291"/>
      <c r="I38" s="291"/>
      <c r="J38" s="291"/>
    </row>
  </sheetData>
  <mergeCells count="1">
    <mergeCell ref="A1:J3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83ECF-9D5B-4947-9BA2-FEE4CEFDAA64}">
  <dimension ref="A2:S72"/>
  <sheetViews>
    <sheetView workbookViewId="0">
      <selection activeCell="B17" sqref="B17"/>
    </sheetView>
  </sheetViews>
  <sheetFormatPr baseColWidth="10" defaultColWidth="26.7109375" defaultRowHeight="15" x14ac:dyDescent="0.25"/>
  <cols>
    <col min="1" max="1" width="11" customWidth="1"/>
    <col min="2" max="2" width="42.7109375" customWidth="1"/>
    <col min="18" max="18" width="47.28515625" customWidth="1"/>
  </cols>
  <sheetData>
    <row r="2" spans="1:19" ht="33" customHeight="1" x14ac:dyDescent="0.25">
      <c r="A2" s="295" t="s">
        <v>1</v>
      </c>
      <c r="B2" s="295"/>
      <c r="C2" s="295"/>
      <c r="D2" s="295"/>
      <c r="E2" s="295"/>
      <c r="F2" s="295"/>
    </row>
    <row r="3" spans="1:19" ht="70.150000000000006" customHeight="1" x14ac:dyDescent="0.25">
      <c r="A3" s="295"/>
      <c r="B3" s="295"/>
      <c r="C3" s="295"/>
      <c r="D3" s="295"/>
      <c r="E3" s="295"/>
      <c r="F3" s="295"/>
    </row>
    <row r="5" spans="1:19" s="7" customFormat="1" x14ac:dyDescent="0.25">
      <c r="A5" s="292" t="s">
        <v>2</v>
      </c>
      <c r="B5" s="293"/>
      <c r="C5" s="293"/>
      <c r="D5" s="293"/>
      <c r="E5" s="293"/>
      <c r="F5" s="293"/>
      <c r="G5" s="293"/>
      <c r="H5" s="293"/>
      <c r="I5" s="294"/>
      <c r="J5" s="294"/>
      <c r="K5" s="293"/>
      <c r="L5" s="293"/>
      <c r="M5" s="293"/>
      <c r="N5" s="293"/>
      <c r="O5" s="293"/>
      <c r="P5" s="293"/>
      <c r="Q5" s="293"/>
      <c r="R5" s="293"/>
      <c r="S5" s="293"/>
    </row>
    <row r="6" spans="1:19" s="7" customFormat="1" x14ac:dyDescent="0.25">
      <c r="A6" s="293"/>
      <c r="B6" s="293"/>
      <c r="C6" s="293"/>
      <c r="D6" s="293"/>
      <c r="E6" s="293"/>
      <c r="F6" s="293"/>
      <c r="G6" s="293"/>
      <c r="H6" s="293"/>
      <c r="I6" s="294"/>
      <c r="J6" s="294"/>
      <c r="K6" s="293"/>
      <c r="L6" s="293"/>
      <c r="M6" s="293"/>
      <c r="N6" s="293"/>
      <c r="O6" s="293"/>
      <c r="P6" s="293"/>
      <c r="Q6" s="293"/>
      <c r="R6" s="293"/>
      <c r="S6" s="293"/>
    </row>
    <row r="7" spans="1:19" s="7" customFormat="1" x14ac:dyDescent="0.25">
      <c r="A7" s="293"/>
      <c r="B7" s="293"/>
      <c r="C7" s="293"/>
      <c r="D7" s="293"/>
      <c r="E7" s="293"/>
      <c r="F7" s="293"/>
      <c r="G7" s="293"/>
      <c r="H7" s="293"/>
      <c r="I7" s="294"/>
      <c r="J7" s="294"/>
      <c r="K7" s="293"/>
      <c r="L7" s="293"/>
      <c r="M7" s="293"/>
      <c r="N7" s="293"/>
      <c r="O7" s="293"/>
      <c r="P7" s="293"/>
      <c r="Q7" s="293"/>
      <c r="R7" s="293"/>
      <c r="S7" s="293"/>
    </row>
    <row r="8" spans="1:19" s="7" customFormat="1" ht="76.5" x14ac:dyDescent="0.25">
      <c r="A8" s="8" t="s">
        <v>3</v>
      </c>
      <c r="B8" s="8" t="s">
        <v>4</v>
      </c>
      <c r="C8" s="8" t="s">
        <v>5</v>
      </c>
      <c r="D8" s="8" t="s">
        <v>6</v>
      </c>
      <c r="E8" s="8" t="s">
        <v>7</v>
      </c>
      <c r="F8" s="8" t="s">
        <v>8</v>
      </c>
      <c r="G8" s="8" t="s">
        <v>9</v>
      </c>
      <c r="H8" s="8" t="s">
        <v>10</v>
      </c>
      <c r="I8" s="9" t="s">
        <v>11</v>
      </c>
      <c r="J8" s="9" t="s">
        <v>12</v>
      </c>
      <c r="K8" s="8" t="s">
        <v>13</v>
      </c>
      <c r="L8" s="8" t="s">
        <v>14</v>
      </c>
      <c r="M8" s="8" t="s">
        <v>15</v>
      </c>
      <c r="N8" s="8" t="s">
        <v>16</v>
      </c>
      <c r="O8" s="8" t="s">
        <v>17</v>
      </c>
      <c r="P8" s="8" t="s">
        <v>18</v>
      </c>
      <c r="Q8" s="8" t="s">
        <v>19</v>
      </c>
      <c r="R8" s="8" t="s">
        <v>20</v>
      </c>
      <c r="S8" s="8" t="s">
        <v>21</v>
      </c>
    </row>
    <row r="9" spans="1:19" ht="63.75" x14ac:dyDescent="0.25">
      <c r="A9" s="4">
        <v>80111600</v>
      </c>
      <c r="B9" s="4" t="s">
        <v>22</v>
      </c>
      <c r="C9" s="4">
        <v>1</v>
      </c>
      <c r="D9" s="4">
        <v>1</v>
      </c>
      <c r="E9" s="4">
        <v>320</v>
      </c>
      <c r="F9" s="4">
        <v>0</v>
      </c>
      <c r="G9" s="5" t="s">
        <v>23</v>
      </c>
      <c r="H9" s="4">
        <v>4</v>
      </c>
      <c r="I9" s="6">
        <v>20000000</v>
      </c>
      <c r="J9" s="6">
        <v>20000000</v>
      </c>
      <c r="K9" s="5">
        <v>0</v>
      </c>
      <c r="L9" s="4">
        <v>0</v>
      </c>
      <c r="M9" s="5" t="s">
        <v>24</v>
      </c>
      <c r="N9" s="5" t="s">
        <v>25</v>
      </c>
      <c r="O9" s="3" t="s">
        <v>26</v>
      </c>
      <c r="P9" s="4">
        <v>8868181</v>
      </c>
      <c r="Q9" s="4" t="s">
        <v>27</v>
      </c>
      <c r="R9" s="5">
        <v>0</v>
      </c>
      <c r="S9" s="5">
        <v>1</v>
      </c>
    </row>
    <row r="10" spans="1:19" ht="89.25" x14ac:dyDescent="0.25">
      <c r="A10" s="4">
        <v>80111600</v>
      </c>
      <c r="B10" s="4" t="s">
        <v>28</v>
      </c>
      <c r="C10" s="4">
        <v>1</v>
      </c>
      <c r="D10" s="4">
        <v>1</v>
      </c>
      <c r="E10" s="4">
        <v>345</v>
      </c>
      <c r="F10" s="4">
        <v>0</v>
      </c>
      <c r="G10" s="5" t="s">
        <v>23</v>
      </c>
      <c r="H10" s="4">
        <v>0</v>
      </c>
      <c r="I10" s="6">
        <v>27000000</v>
      </c>
      <c r="J10" s="6">
        <v>27000000</v>
      </c>
      <c r="K10" s="5">
        <v>0</v>
      </c>
      <c r="L10" s="4">
        <v>0</v>
      </c>
      <c r="M10" s="5" t="s">
        <v>24</v>
      </c>
      <c r="N10" s="5" t="s">
        <v>25</v>
      </c>
      <c r="O10" s="3" t="s">
        <v>26</v>
      </c>
      <c r="P10" s="4">
        <v>8868181</v>
      </c>
      <c r="Q10" s="4" t="s">
        <v>27</v>
      </c>
      <c r="R10" s="5">
        <v>0</v>
      </c>
      <c r="S10" s="5">
        <v>1</v>
      </c>
    </row>
    <row r="11" spans="1:19" ht="63.75" x14ac:dyDescent="0.25">
      <c r="A11" s="4">
        <v>80111600</v>
      </c>
      <c r="B11" s="4" t="s">
        <v>29</v>
      </c>
      <c r="C11" s="4">
        <v>1</v>
      </c>
      <c r="D11" s="4">
        <v>1</v>
      </c>
      <c r="E11" s="4">
        <v>345</v>
      </c>
      <c r="F11" s="4">
        <v>0</v>
      </c>
      <c r="G11" s="5" t="s">
        <v>23</v>
      </c>
      <c r="H11" s="4">
        <v>4</v>
      </c>
      <c r="I11" s="6">
        <v>32000000</v>
      </c>
      <c r="J11" s="6">
        <v>32000000</v>
      </c>
      <c r="K11" s="5">
        <v>0</v>
      </c>
      <c r="L11" s="4">
        <v>0</v>
      </c>
      <c r="M11" s="5" t="s">
        <v>24</v>
      </c>
      <c r="N11" s="5" t="s">
        <v>25</v>
      </c>
      <c r="O11" s="3" t="s">
        <v>26</v>
      </c>
      <c r="P11" s="4">
        <v>8868181</v>
      </c>
      <c r="Q11" s="4" t="s">
        <v>27</v>
      </c>
      <c r="R11" s="5">
        <v>0</v>
      </c>
      <c r="S11" s="5">
        <v>1</v>
      </c>
    </row>
    <row r="12" spans="1:19" ht="89.25" x14ac:dyDescent="0.25">
      <c r="A12" s="4">
        <v>80111600</v>
      </c>
      <c r="B12" s="4" t="s">
        <v>30</v>
      </c>
      <c r="C12" s="4">
        <v>1</v>
      </c>
      <c r="D12" s="4">
        <v>1</v>
      </c>
      <c r="E12" s="4">
        <v>320</v>
      </c>
      <c r="F12" s="4">
        <v>0</v>
      </c>
      <c r="G12" s="5" t="s">
        <v>23</v>
      </c>
      <c r="H12" s="4">
        <v>0</v>
      </c>
      <c r="I12" s="6">
        <v>24000000</v>
      </c>
      <c r="J12" s="6">
        <v>24000000</v>
      </c>
      <c r="K12" s="5">
        <v>0</v>
      </c>
      <c r="L12" s="4">
        <v>0</v>
      </c>
      <c r="M12" s="5" t="s">
        <v>24</v>
      </c>
      <c r="N12" s="5" t="s">
        <v>25</v>
      </c>
      <c r="O12" s="3" t="s">
        <v>26</v>
      </c>
      <c r="P12" s="4">
        <v>8868182</v>
      </c>
      <c r="Q12" s="4" t="s">
        <v>27</v>
      </c>
      <c r="R12" s="5">
        <v>0</v>
      </c>
      <c r="S12" s="5">
        <v>1</v>
      </c>
    </row>
    <row r="13" spans="1:19" ht="76.5" x14ac:dyDescent="0.25">
      <c r="A13" s="4">
        <v>80111600</v>
      </c>
      <c r="B13" s="4" t="s">
        <v>31</v>
      </c>
      <c r="C13" s="4">
        <v>1</v>
      </c>
      <c r="D13" s="4">
        <v>1</v>
      </c>
      <c r="E13" s="4">
        <v>320</v>
      </c>
      <c r="F13" s="4">
        <v>0</v>
      </c>
      <c r="G13" s="5" t="s">
        <v>23</v>
      </c>
      <c r="H13" s="4">
        <v>4</v>
      </c>
      <c r="I13" s="6">
        <v>23000000</v>
      </c>
      <c r="J13" s="6">
        <v>23000000</v>
      </c>
      <c r="K13" s="5">
        <v>0</v>
      </c>
      <c r="L13" s="4">
        <v>0</v>
      </c>
      <c r="M13" s="5" t="s">
        <v>24</v>
      </c>
      <c r="N13" s="5" t="s">
        <v>25</v>
      </c>
      <c r="O13" s="3" t="s">
        <v>26</v>
      </c>
      <c r="P13" s="4">
        <v>8868183</v>
      </c>
      <c r="Q13" s="4" t="s">
        <v>27</v>
      </c>
      <c r="R13" s="5">
        <v>0</v>
      </c>
      <c r="S13" s="5">
        <v>1</v>
      </c>
    </row>
    <row r="14" spans="1:19" ht="89.25" x14ac:dyDescent="0.25">
      <c r="A14" s="4">
        <v>80111600</v>
      </c>
      <c r="B14" s="4" t="s">
        <v>30</v>
      </c>
      <c r="C14" s="4">
        <v>1</v>
      </c>
      <c r="D14" s="4">
        <v>1</v>
      </c>
      <c r="E14" s="4">
        <v>320</v>
      </c>
      <c r="F14" s="4">
        <v>0</v>
      </c>
      <c r="G14" s="5" t="s">
        <v>23</v>
      </c>
      <c r="H14" s="4">
        <v>4</v>
      </c>
      <c r="I14" s="6">
        <v>23000000</v>
      </c>
      <c r="J14" s="6">
        <v>23000000</v>
      </c>
      <c r="K14" s="5">
        <v>0</v>
      </c>
      <c r="L14" s="4">
        <v>0</v>
      </c>
      <c r="M14" s="5" t="s">
        <v>24</v>
      </c>
      <c r="N14" s="5" t="s">
        <v>25</v>
      </c>
      <c r="O14" s="3" t="s">
        <v>26</v>
      </c>
      <c r="P14" s="4">
        <v>8868184</v>
      </c>
      <c r="Q14" s="4" t="s">
        <v>27</v>
      </c>
      <c r="R14" s="5">
        <v>0</v>
      </c>
      <c r="S14" s="5">
        <v>1</v>
      </c>
    </row>
    <row r="15" spans="1:19" ht="38.25" x14ac:dyDescent="0.25">
      <c r="A15" s="4" t="s">
        <v>32</v>
      </c>
      <c r="B15" s="4" t="s">
        <v>33</v>
      </c>
      <c r="C15" s="4">
        <v>1</v>
      </c>
      <c r="D15" s="4">
        <v>1</v>
      </c>
      <c r="E15" s="4">
        <v>2</v>
      </c>
      <c r="F15" s="4">
        <v>1</v>
      </c>
      <c r="G15" s="5" t="s">
        <v>34</v>
      </c>
      <c r="H15" s="4">
        <v>4</v>
      </c>
      <c r="I15" s="6">
        <v>20000000</v>
      </c>
      <c r="J15" s="6">
        <v>20000000</v>
      </c>
      <c r="K15" s="5">
        <v>0</v>
      </c>
      <c r="L15" s="4">
        <v>0</v>
      </c>
      <c r="M15" s="5" t="s">
        <v>24</v>
      </c>
      <c r="N15" s="5" t="s">
        <v>25</v>
      </c>
      <c r="O15" s="3" t="s">
        <v>26</v>
      </c>
      <c r="P15" s="4">
        <v>8868185</v>
      </c>
      <c r="Q15" s="4" t="s">
        <v>27</v>
      </c>
      <c r="R15" s="5">
        <v>0</v>
      </c>
      <c r="S15" s="5">
        <v>1</v>
      </c>
    </row>
    <row r="16" spans="1:19" ht="38.25" x14ac:dyDescent="0.25">
      <c r="A16" s="4" t="s">
        <v>35</v>
      </c>
      <c r="B16" s="4" t="s">
        <v>36</v>
      </c>
      <c r="C16" s="4">
        <v>3</v>
      </c>
      <c r="D16" s="4">
        <v>3</v>
      </c>
      <c r="E16" s="4">
        <v>3</v>
      </c>
      <c r="F16" s="4">
        <v>1</v>
      </c>
      <c r="G16" s="5" t="s">
        <v>34</v>
      </c>
      <c r="H16" s="4">
        <v>0</v>
      </c>
      <c r="I16" s="6">
        <v>20000000</v>
      </c>
      <c r="J16" s="6">
        <v>20000000</v>
      </c>
      <c r="K16" s="5">
        <v>0</v>
      </c>
      <c r="L16" s="4">
        <v>0</v>
      </c>
      <c r="M16" s="5" t="s">
        <v>24</v>
      </c>
      <c r="N16" s="5" t="s">
        <v>25</v>
      </c>
      <c r="O16" s="3" t="s">
        <v>26</v>
      </c>
      <c r="P16" s="4">
        <v>8868186</v>
      </c>
      <c r="Q16" s="4" t="s">
        <v>27</v>
      </c>
      <c r="R16" s="5">
        <v>0</v>
      </c>
      <c r="S16" s="5">
        <v>1</v>
      </c>
    </row>
    <row r="17" spans="1:19" ht="38.25" x14ac:dyDescent="0.25">
      <c r="A17" s="4">
        <v>43211500</v>
      </c>
      <c r="B17" s="4" t="s">
        <v>37</v>
      </c>
      <c r="C17" s="4">
        <v>5</v>
      </c>
      <c r="D17" s="4">
        <v>5</v>
      </c>
      <c r="E17" s="4">
        <v>3</v>
      </c>
      <c r="F17" s="4">
        <v>1</v>
      </c>
      <c r="G17" s="5" t="s">
        <v>34</v>
      </c>
      <c r="H17" s="4">
        <v>0</v>
      </c>
      <c r="I17" s="6">
        <v>45000000</v>
      </c>
      <c r="J17" s="6">
        <v>45000000</v>
      </c>
      <c r="K17" s="5">
        <v>0</v>
      </c>
      <c r="L17" s="4">
        <v>0</v>
      </c>
      <c r="M17" s="5" t="s">
        <v>24</v>
      </c>
      <c r="N17" s="5" t="s">
        <v>25</v>
      </c>
      <c r="O17" s="3" t="s">
        <v>26</v>
      </c>
      <c r="P17" s="4">
        <v>8868187</v>
      </c>
      <c r="Q17" s="4" t="s">
        <v>27</v>
      </c>
      <c r="R17" s="5">
        <v>0</v>
      </c>
      <c r="S17" s="5">
        <v>1</v>
      </c>
    </row>
    <row r="18" spans="1:19" ht="63.75" x14ac:dyDescent="0.25">
      <c r="A18" s="4">
        <v>80111600</v>
      </c>
      <c r="B18" s="4" t="s">
        <v>38</v>
      </c>
      <c r="C18" s="4">
        <v>1</v>
      </c>
      <c r="D18" s="4">
        <v>1</v>
      </c>
      <c r="E18" s="4">
        <v>350</v>
      </c>
      <c r="F18" s="4">
        <v>0</v>
      </c>
      <c r="G18" s="5" t="s">
        <v>23</v>
      </c>
      <c r="H18" s="4">
        <v>0</v>
      </c>
      <c r="I18" s="6">
        <v>22000000</v>
      </c>
      <c r="J18" s="6">
        <v>22000000</v>
      </c>
      <c r="K18" s="5">
        <v>0</v>
      </c>
      <c r="L18" s="4">
        <v>0</v>
      </c>
      <c r="M18" s="5" t="s">
        <v>24</v>
      </c>
      <c r="N18" s="5" t="s">
        <v>25</v>
      </c>
      <c r="O18" s="3" t="s">
        <v>26</v>
      </c>
      <c r="P18" s="4">
        <v>8868188</v>
      </c>
      <c r="Q18" s="4" t="s">
        <v>27</v>
      </c>
      <c r="R18" s="5">
        <v>0</v>
      </c>
      <c r="S18" s="5">
        <v>1</v>
      </c>
    </row>
    <row r="19" spans="1:19" ht="51" x14ac:dyDescent="0.25">
      <c r="A19" s="4">
        <v>80111600</v>
      </c>
      <c r="B19" s="4" t="s">
        <v>39</v>
      </c>
      <c r="C19" s="4">
        <v>1</v>
      </c>
      <c r="D19" s="4">
        <v>1</v>
      </c>
      <c r="E19" s="4">
        <v>11</v>
      </c>
      <c r="F19" s="4">
        <v>1</v>
      </c>
      <c r="G19" s="5" t="s">
        <v>23</v>
      </c>
      <c r="H19" s="4">
        <v>0</v>
      </c>
      <c r="I19" s="6">
        <v>20000000</v>
      </c>
      <c r="J19" s="6">
        <v>20000000</v>
      </c>
      <c r="K19" s="5">
        <v>0</v>
      </c>
      <c r="L19" s="4">
        <v>0</v>
      </c>
      <c r="M19" s="5" t="s">
        <v>24</v>
      </c>
      <c r="N19" s="5" t="s">
        <v>25</v>
      </c>
      <c r="O19" s="3" t="s">
        <v>26</v>
      </c>
      <c r="P19" s="4">
        <v>8868189</v>
      </c>
      <c r="Q19" s="4" t="s">
        <v>27</v>
      </c>
      <c r="R19" s="5">
        <v>0</v>
      </c>
      <c r="S19" s="5">
        <v>1</v>
      </c>
    </row>
    <row r="20" spans="1:19" ht="51" x14ac:dyDescent="0.25">
      <c r="A20" s="4">
        <v>80111600</v>
      </c>
      <c r="B20" s="4" t="s">
        <v>39</v>
      </c>
      <c r="C20" s="4">
        <v>1</v>
      </c>
      <c r="D20" s="4">
        <v>1</v>
      </c>
      <c r="E20" s="4">
        <v>11</v>
      </c>
      <c r="F20" s="4">
        <v>1</v>
      </c>
      <c r="G20" s="5" t="s">
        <v>23</v>
      </c>
      <c r="H20" s="4">
        <v>0</v>
      </c>
      <c r="I20" s="6">
        <v>20000000</v>
      </c>
      <c r="J20" s="6">
        <v>20000000</v>
      </c>
      <c r="K20" s="5">
        <v>0</v>
      </c>
      <c r="L20" s="4">
        <v>0</v>
      </c>
      <c r="M20" s="5" t="s">
        <v>24</v>
      </c>
      <c r="N20" s="5" t="s">
        <v>25</v>
      </c>
      <c r="O20" s="3" t="s">
        <v>26</v>
      </c>
      <c r="P20" s="4">
        <v>8868190</v>
      </c>
      <c r="Q20" s="4" t="s">
        <v>27</v>
      </c>
      <c r="R20" s="5">
        <v>0</v>
      </c>
      <c r="S20" s="5">
        <v>1</v>
      </c>
    </row>
    <row r="21" spans="1:19" ht="102" x14ac:dyDescent="0.25">
      <c r="A21" s="4" t="s">
        <v>40</v>
      </c>
      <c r="B21" s="4" t="s">
        <v>41</v>
      </c>
      <c r="C21" s="4">
        <v>4</v>
      </c>
      <c r="D21" s="4">
        <v>4</v>
      </c>
      <c r="E21" s="4">
        <v>7</v>
      </c>
      <c r="F21" s="4">
        <v>1</v>
      </c>
      <c r="G21" s="5" t="s">
        <v>42</v>
      </c>
      <c r="H21" s="4">
        <v>0</v>
      </c>
      <c r="I21" s="6">
        <v>250000000</v>
      </c>
      <c r="J21" s="6">
        <v>250000000</v>
      </c>
      <c r="K21" s="5">
        <v>0</v>
      </c>
      <c r="L21" s="4">
        <v>0</v>
      </c>
      <c r="M21" s="5" t="s">
        <v>24</v>
      </c>
      <c r="N21" s="5" t="s">
        <v>25</v>
      </c>
      <c r="O21" s="3" t="s">
        <v>26</v>
      </c>
      <c r="P21" s="4">
        <v>8868191</v>
      </c>
      <c r="Q21" s="4" t="s">
        <v>27</v>
      </c>
      <c r="R21" s="5">
        <v>0</v>
      </c>
      <c r="S21" s="5">
        <v>1</v>
      </c>
    </row>
    <row r="22" spans="1:19" ht="63.75" x14ac:dyDescent="0.25">
      <c r="A22" s="4">
        <v>82101500</v>
      </c>
      <c r="B22" s="4" t="s">
        <v>43</v>
      </c>
      <c r="C22" s="4">
        <v>4</v>
      </c>
      <c r="D22" s="4">
        <v>4</v>
      </c>
      <c r="E22" s="4">
        <v>7</v>
      </c>
      <c r="F22" s="4">
        <v>1</v>
      </c>
      <c r="G22" s="5" t="s">
        <v>34</v>
      </c>
      <c r="H22" s="4">
        <v>0</v>
      </c>
      <c r="I22" s="6">
        <v>45000000</v>
      </c>
      <c r="J22" s="6">
        <v>45000000</v>
      </c>
      <c r="K22" s="5">
        <v>0</v>
      </c>
      <c r="L22" s="4">
        <v>0</v>
      </c>
      <c r="M22" s="5" t="s">
        <v>24</v>
      </c>
      <c r="N22" s="5" t="s">
        <v>25</v>
      </c>
      <c r="O22" s="3" t="s">
        <v>26</v>
      </c>
      <c r="P22" s="4">
        <v>8868192</v>
      </c>
      <c r="Q22" s="4" t="s">
        <v>27</v>
      </c>
      <c r="R22" s="5">
        <v>0</v>
      </c>
      <c r="S22" s="5">
        <v>1</v>
      </c>
    </row>
    <row r="23" spans="1:19" ht="63.75" x14ac:dyDescent="0.25">
      <c r="A23" s="4" t="s">
        <v>40</v>
      </c>
      <c r="B23" s="4" t="s">
        <v>44</v>
      </c>
      <c r="C23" s="4">
        <v>1</v>
      </c>
      <c r="D23" s="4">
        <v>1</v>
      </c>
      <c r="E23" s="4">
        <v>2</v>
      </c>
      <c r="F23" s="4">
        <v>1</v>
      </c>
      <c r="G23" s="5" t="s">
        <v>34</v>
      </c>
      <c r="H23" s="4">
        <v>0</v>
      </c>
      <c r="I23" s="6">
        <v>45000000</v>
      </c>
      <c r="J23" s="6">
        <v>45000000</v>
      </c>
      <c r="K23" s="5">
        <v>0</v>
      </c>
      <c r="L23" s="4">
        <v>0</v>
      </c>
      <c r="M23" s="5" t="s">
        <v>24</v>
      </c>
      <c r="N23" s="5" t="s">
        <v>25</v>
      </c>
      <c r="O23" s="3" t="s">
        <v>26</v>
      </c>
      <c r="P23" s="4">
        <v>8868194</v>
      </c>
      <c r="Q23" s="4" t="s">
        <v>27</v>
      </c>
      <c r="R23" s="5">
        <v>0</v>
      </c>
      <c r="S23" s="5">
        <v>1</v>
      </c>
    </row>
    <row r="24" spans="1:19" ht="89.25" x14ac:dyDescent="0.25">
      <c r="A24" s="4">
        <v>80111600</v>
      </c>
      <c r="B24" s="4" t="s">
        <v>45</v>
      </c>
      <c r="C24" s="4">
        <v>1</v>
      </c>
      <c r="D24" s="4">
        <v>1</v>
      </c>
      <c r="E24" s="4">
        <v>350</v>
      </c>
      <c r="F24" s="4">
        <v>0</v>
      </c>
      <c r="G24" s="5" t="s">
        <v>23</v>
      </c>
      <c r="H24" s="4">
        <v>0</v>
      </c>
      <c r="I24" s="6">
        <v>42000000</v>
      </c>
      <c r="J24" s="6">
        <v>42000000</v>
      </c>
      <c r="K24" s="5">
        <v>0</v>
      </c>
      <c r="L24" s="4">
        <v>0</v>
      </c>
      <c r="M24" s="5" t="s">
        <v>24</v>
      </c>
      <c r="N24" s="5" t="s">
        <v>25</v>
      </c>
      <c r="O24" s="3" t="s">
        <v>26</v>
      </c>
      <c r="P24" s="4">
        <v>8868196</v>
      </c>
      <c r="Q24" s="4" t="s">
        <v>27</v>
      </c>
      <c r="R24" s="5">
        <v>0</v>
      </c>
      <c r="S24" s="5">
        <v>1</v>
      </c>
    </row>
    <row r="25" spans="1:19" ht="102" x14ac:dyDescent="0.25">
      <c r="A25" s="4">
        <v>80111600</v>
      </c>
      <c r="B25" s="4" t="s">
        <v>46</v>
      </c>
      <c r="C25" s="4">
        <v>2</v>
      </c>
      <c r="D25" s="4">
        <v>2</v>
      </c>
      <c r="E25" s="4">
        <v>10</v>
      </c>
      <c r="F25" s="4">
        <v>1</v>
      </c>
      <c r="G25" s="5" t="s">
        <v>23</v>
      </c>
      <c r="H25" s="4">
        <v>0</v>
      </c>
      <c r="I25" s="6">
        <v>26000000</v>
      </c>
      <c r="J25" s="6">
        <v>26000000</v>
      </c>
      <c r="K25" s="5">
        <v>0</v>
      </c>
      <c r="L25" s="4">
        <v>0</v>
      </c>
      <c r="M25" s="5" t="s">
        <v>24</v>
      </c>
      <c r="N25" s="5" t="s">
        <v>25</v>
      </c>
      <c r="O25" s="3" t="s">
        <v>26</v>
      </c>
      <c r="P25" s="4">
        <v>8868197</v>
      </c>
      <c r="Q25" s="4" t="s">
        <v>27</v>
      </c>
      <c r="R25" s="5">
        <v>0</v>
      </c>
      <c r="S25" s="5">
        <v>1</v>
      </c>
    </row>
    <row r="26" spans="1:19" ht="89.25" x14ac:dyDescent="0.25">
      <c r="A26" s="4">
        <v>80111600</v>
      </c>
      <c r="B26" s="4" t="s">
        <v>47</v>
      </c>
      <c r="C26" s="4">
        <v>1</v>
      </c>
      <c r="D26" s="4">
        <v>1</v>
      </c>
      <c r="E26" s="4">
        <v>3</v>
      </c>
      <c r="F26" s="4">
        <v>1</v>
      </c>
      <c r="G26" s="5" t="s">
        <v>23</v>
      </c>
      <c r="H26" s="4">
        <v>0</v>
      </c>
      <c r="I26" s="6">
        <v>6000000</v>
      </c>
      <c r="J26" s="6">
        <v>6000000</v>
      </c>
      <c r="K26" s="5">
        <v>0</v>
      </c>
      <c r="L26" s="4">
        <v>0</v>
      </c>
      <c r="M26" s="5" t="s">
        <v>24</v>
      </c>
      <c r="N26" s="5" t="s">
        <v>25</v>
      </c>
      <c r="O26" s="3" t="s">
        <v>26</v>
      </c>
      <c r="P26" s="4">
        <v>8868197</v>
      </c>
      <c r="Q26" s="4" t="s">
        <v>27</v>
      </c>
      <c r="R26" s="5">
        <v>0</v>
      </c>
      <c r="S26" s="5">
        <v>1</v>
      </c>
    </row>
    <row r="27" spans="1:19" ht="76.5" x14ac:dyDescent="0.25">
      <c r="A27" s="4">
        <v>80111600</v>
      </c>
      <c r="B27" s="4" t="s">
        <v>48</v>
      </c>
      <c r="C27" s="4">
        <v>1</v>
      </c>
      <c r="D27" s="4">
        <v>1</v>
      </c>
      <c r="E27" s="4">
        <v>350</v>
      </c>
      <c r="F27" s="4">
        <v>0</v>
      </c>
      <c r="G27" s="5" t="s">
        <v>23</v>
      </c>
      <c r="H27" s="4">
        <v>0</v>
      </c>
      <c r="I27" s="6">
        <v>29000000</v>
      </c>
      <c r="J27" s="6">
        <v>29000000</v>
      </c>
      <c r="K27" s="5">
        <v>0</v>
      </c>
      <c r="L27" s="4">
        <v>0</v>
      </c>
      <c r="M27" s="5" t="s">
        <v>24</v>
      </c>
      <c r="N27" s="5" t="s">
        <v>25</v>
      </c>
      <c r="O27" s="3" t="s">
        <v>26</v>
      </c>
      <c r="P27" s="4">
        <v>8868198</v>
      </c>
      <c r="Q27" s="4" t="s">
        <v>27</v>
      </c>
      <c r="R27" s="5">
        <v>0</v>
      </c>
      <c r="S27" s="5">
        <v>1</v>
      </c>
    </row>
    <row r="28" spans="1:19" ht="102" x14ac:dyDescent="0.25">
      <c r="A28" s="4">
        <v>80111600</v>
      </c>
      <c r="B28" s="4" t="s">
        <v>49</v>
      </c>
      <c r="C28" s="4">
        <v>1</v>
      </c>
      <c r="D28" s="4">
        <v>1</v>
      </c>
      <c r="E28" s="4">
        <v>350</v>
      </c>
      <c r="F28" s="4">
        <v>0</v>
      </c>
      <c r="G28" s="5" t="s">
        <v>23</v>
      </c>
      <c r="H28" s="4">
        <v>4</v>
      </c>
      <c r="I28" s="6">
        <v>35000000</v>
      </c>
      <c r="J28" s="6">
        <v>35000000</v>
      </c>
      <c r="K28" s="5">
        <v>0</v>
      </c>
      <c r="L28" s="4">
        <v>0</v>
      </c>
      <c r="M28" s="5" t="s">
        <v>24</v>
      </c>
      <c r="N28" s="5" t="s">
        <v>25</v>
      </c>
      <c r="O28" s="3" t="s">
        <v>26</v>
      </c>
      <c r="P28" s="4">
        <v>8868199</v>
      </c>
      <c r="Q28" s="4" t="s">
        <v>27</v>
      </c>
      <c r="R28" s="5">
        <v>0</v>
      </c>
      <c r="S28" s="5">
        <v>1</v>
      </c>
    </row>
    <row r="29" spans="1:19" ht="102" x14ac:dyDescent="0.25">
      <c r="A29" s="4">
        <v>80111600</v>
      </c>
      <c r="B29" s="4" t="s">
        <v>50</v>
      </c>
      <c r="C29" s="4">
        <v>1</v>
      </c>
      <c r="D29" s="4">
        <v>1</v>
      </c>
      <c r="E29" s="4">
        <v>350</v>
      </c>
      <c r="F29" s="4">
        <v>0</v>
      </c>
      <c r="G29" s="5" t="s">
        <v>23</v>
      </c>
      <c r="H29" s="4">
        <v>4</v>
      </c>
      <c r="I29" s="6">
        <v>29000000</v>
      </c>
      <c r="J29" s="6">
        <v>29000000</v>
      </c>
      <c r="K29" s="5">
        <v>0</v>
      </c>
      <c r="L29" s="4">
        <v>0</v>
      </c>
      <c r="M29" s="5" t="s">
        <v>24</v>
      </c>
      <c r="N29" s="5" t="s">
        <v>25</v>
      </c>
      <c r="O29" s="3" t="s">
        <v>26</v>
      </c>
      <c r="P29" s="4">
        <v>8868200</v>
      </c>
      <c r="Q29" s="4" t="s">
        <v>27</v>
      </c>
      <c r="R29" s="5">
        <v>0</v>
      </c>
      <c r="S29" s="5">
        <v>1</v>
      </c>
    </row>
    <row r="30" spans="1:19" ht="76.5" x14ac:dyDescent="0.25">
      <c r="A30" s="4">
        <v>80111600</v>
      </c>
      <c r="B30" s="4" t="s">
        <v>51</v>
      </c>
      <c r="C30" s="4">
        <v>1</v>
      </c>
      <c r="D30" s="4">
        <v>1</v>
      </c>
      <c r="E30" s="4">
        <v>350</v>
      </c>
      <c r="F30" s="4">
        <v>0</v>
      </c>
      <c r="G30" s="5" t="s">
        <v>23</v>
      </c>
      <c r="H30" s="4">
        <v>0</v>
      </c>
      <c r="I30" s="6">
        <v>40000000</v>
      </c>
      <c r="J30" s="6">
        <v>40000000</v>
      </c>
      <c r="K30" s="5">
        <v>0</v>
      </c>
      <c r="L30" s="4">
        <v>0</v>
      </c>
      <c r="M30" s="5" t="s">
        <v>24</v>
      </c>
      <c r="N30" s="5" t="s">
        <v>25</v>
      </c>
      <c r="O30" s="3" t="s">
        <v>26</v>
      </c>
      <c r="P30" s="4">
        <v>8868200</v>
      </c>
      <c r="Q30" s="4" t="s">
        <v>27</v>
      </c>
      <c r="R30" s="5">
        <v>0</v>
      </c>
      <c r="S30" s="5">
        <v>1</v>
      </c>
    </row>
    <row r="31" spans="1:19" ht="114.75" x14ac:dyDescent="0.25">
      <c r="A31" s="4">
        <v>80111600</v>
      </c>
      <c r="B31" s="4" t="s">
        <v>52</v>
      </c>
      <c r="C31" s="4">
        <v>1</v>
      </c>
      <c r="D31" s="4">
        <v>1</v>
      </c>
      <c r="E31" s="4">
        <v>350</v>
      </c>
      <c r="F31" s="4">
        <v>0</v>
      </c>
      <c r="G31" s="5" t="s">
        <v>23</v>
      </c>
      <c r="H31" s="4">
        <v>4</v>
      </c>
      <c r="I31" s="6">
        <v>37000000</v>
      </c>
      <c r="J31" s="6">
        <v>37000000</v>
      </c>
      <c r="K31" s="5">
        <v>0</v>
      </c>
      <c r="L31" s="4">
        <v>0</v>
      </c>
      <c r="M31" s="5" t="s">
        <v>24</v>
      </c>
      <c r="N31" s="5" t="s">
        <v>25</v>
      </c>
      <c r="O31" s="3" t="s">
        <v>26</v>
      </c>
      <c r="P31" s="4">
        <v>8868201</v>
      </c>
      <c r="Q31" s="4" t="s">
        <v>27</v>
      </c>
      <c r="R31" s="5">
        <v>0</v>
      </c>
      <c r="S31" s="5">
        <v>1</v>
      </c>
    </row>
    <row r="32" spans="1:19" ht="89.25" x14ac:dyDescent="0.25">
      <c r="A32" s="4">
        <v>80111600</v>
      </c>
      <c r="B32" s="4" t="s">
        <v>53</v>
      </c>
      <c r="C32" s="4">
        <v>1</v>
      </c>
      <c r="D32" s="4">
        <v>1</v>
      </c>
      <c r="E32" s="4">
        <v>10</v>
      </c>
      <c r="F32" s="4">
        <v>1</v>
      </c>
      <c r="G32" s="5" t="s">
        <v>23</v>
      </c>
      <c r="H32" s="4">
        <v>4</v>
      </c>
      <c r="I32" s="6">
        <v>19000000</v>
      </c>
      <c r="J32" s="6">
        <v>19000000</v>
      </c>
      <c r="K32" s="5">
        <v>0</v>
      </c>
      <c r="L32" s="4">
        <v>0</v>
      </c>
      <c r="M32" s="5" t="s">
        <v>24</v>
      </c>
      <c r="N32" s="5" t="s">
        <v>25</v>
      </c>
      <c r="O32" s="3" t="s">
        <v>26</v>
      </c>
      <c r="P32" s="4">
        <v>8868202</v>
      </c>
      <c r="Q32" s="4" t="s">
        <v>27</v>
      </c>
      <c r="R32" s="5">
        <v>0</v>
      </c>
      <c r="S32" s="5">
        <v>1</v>
      </c>
    </row>
    <row r="33" spans="1:19" ht="89.25" x14ac:dyDescent="0.25">
      <c r="A33" s="4">
        <v>80111600</v>
      </c>
      <c r="B33" s="4" t="s">
        <v>54</v>
      </c>
      <c r="C33" s="4">
        <v>1</v>
      </c>
      <c r="D33" s="4">
        <v>1</v>
      </c>
      <c r="E33" s="4">
        <v>10</v>
      </c>
      <c r="F33" s="4">
        <v>1</v>
      </c>
      <c r="G33" s="5" t="s">
        <v>23</v>
      </c>
      <c r="H33" s="4">
        <v>4</v>
      </c>
      <c r="I33" s="6">
        <v>19000000</v>
      </c>
      <c r="J33" s="6">
        <v>19000000</v>
      </c>
      <c r="K33" s="5">
        <v>0</v>
      </c>
      <c r="L33" s="4">
        <v>0</v>
      </c>
      <c r="M33" s="5" t="s">
        <v>24</v>
      </c>
      <c r="N33" s="5" t="s">
        <v>25</v>
      </c>
      <c r="O33" s="3" t="s">
        <v>26</v>
      </c>
      <c r="P33" s="4">
        <v>8868203</v>
      </c>
      <c r="Q33" s="4" t="s">
        <v>27</v>
      </c>
      <c r="R33" s="5">
        <v>0</v>
      </c>
      <c r="S33" s="5">
        <v>1</v>
      </c>
    </row>
    <row r="34" spans="1:19" ht="89.25" x14ac:dyDescent="0.25">
      <c r="A34" s="4">
        <v>80111600</v>
      </c>
      <c r="B34" s="4" t="s">
        <v>55</v>
      </c>
      <c r="C34" s="4">
        <v>1</v>
      </c>
      <c r="D34" s="4">
        <v>1</v>
      </c>
      <c r="E34" s="4">
        <v>10</v>
      </c>
      <c r="F34" s="4">
        <v>1</v>
      </c>
      <c r="G34" s="5" t="s">
        <v>23</v>
      </c>
      <c r="H34" s="4">
        <v>4</v>
      </c>
      <c r="I34" s="6">
        <v>17000000</v>
      </c>
      <c r="J34" s="6">
        <v>17000000</v>
      </c>
      <c r="K34" s="5">
        <v>0</v>
      </c>
      <c r="L34" s="4">
        <v>0</v>
      </c>
      <c r="M34" s="5" t="s">
        <v>24</v>
      </c>
      <c r="N34" s="5" t="s">
        <v>25</v>
      </c>
      <c r="O34" s="3" t="s">
        <v>26</v>
      </c>
      <c r="P34" s="4">
        <v>8868204</v>
      </c>
      <c r="Q34" s="4" t="s">
        <v>27</v>
      </c>
      <c r="R34" s="5">
        <v>0</v>
      </c>
      <c r="S34" s="5">
        <v>1</v>
      </c>
    </row>
    <row r="35" spans="1:19" ht="89.25" x14ac:dyDescent="0.25">
      <c r="A35" s="4">
        <v>80111600</v>
      </c>
      <c r="B35" s="4" t="s">
        <v>56</v>
      </c>
      <c r="C35" s="4">
        <v>1</v>
      </c>
      <c r="D35" s="4">
        <v>1</v>
      </c>
      <c r="E35" s="4">
        <v>10</v>
      </c>
      <c r="F35" s="4">
        <v>1</v>
      </c>
      <c r="G35" s="5" t="s">
        <v>23</v>
      </c>
      <c r="H35" s="4">
        <v>4</v>
      </c>
      <c r="I35" s="6">
        <v>24000000</v>
      </c>
      <c r="J35" s="6">
        <v>24000000</v>
      </c>
      <c r="K35" s="5">
        <v>0</v>
      </c>
      <c r="L35" s="4">
        <v>0</v>
      </c>
      <c r="M35" s="5" t="s">
        <v>24</v>
      </c>
      <c r="N35" s="5" t="s">
        <v>25</v>
      </c>
      <c r="O35" s="3" t="s">
        <v>26</v>
      </c>
      <c r="P35" s="4">
        <v>8868205</v>
      </c>
      <c r="Q35" s="4" t="s">
        <v>27</v>
      </c>
      <c r="R35" s="5">
        <v>0</v>
      </c>
      <c r="S35" s="5">
        <v>1</v>
      </c>
    </row>
    <row r="36" spans="1:19" ht="76.5" x14ac:dyDescent="0.25">
      <c r="A36" s="4">
        <v>80111600</v>
      </c>
      <c r="B36" s="4" t="s">
        <v>57</v>
      </c>
      <c r="C36" s="4">
        <v>1</v>
      </c>
      <c r="D36" s="4">
        <v>1</v>
      </c>
      <c r="E36" s="4">
        <v>10</v>
      </c>
      <c r="F36" s="4">
        <v>1</v>
      </c>
      <c r="G36" s="5" t="s">
        <v>23</v>
      </c>
      <c r="H36" s="4">
        <v>4</v>
      </c>
      <c r="I36" s="6">
        <v>14000000</v>
      </c>
      <c r="J36" s="6">
        <v>14000000</v>
      </c>
      <c r="K36" s="5">
        <v>0</v>
      </c>
      <c r="L36" s="4">
        <v>0</v>
      </c>
      <c r="M36" s="5" t="s">
        <v>24</v>
      </c>
      <c r="N36" s="5" t="s">
        <v>25</v>
      </c>
      <c r="O36" s="3" t="s">
        <v>26</v>
      </c>
      <c r="P36" s="4">
        <v>8868205</v>
      </c>
      <c r="Q36" s="4" t="s">
        <v>27</v>
      </c>
      <c r="R36" s="5">
        <v>0</v>
      </c>
      <c r="S36" s="5">
        <v>1</v>
      </c>
    </row>
    <row r="37" spans="1:19" ht="76.5" x14ac:dyDescent="0.25">
      <c r="A37" s="4">
        <v>80111600</v>
      </c>
      <c r="B37" s="4" t="s">
        <v>58</v>
      </c>
      <c r="C37" s="4">
        <v>1</v>
      </c>
      <c r="D37" s="4">
        <v>1</v>
      </c>
      <c r="E37" s="4">
        <v>10</v>
      </c>
      <c r="F37" s="4">
        <v>1</v>
      </c>
      <c r="G37" s="5" t="s">
        <v>23</v>
      </c>
      <c r="H37" s="4">
        <v>4</v>
      </c>
      <c r="I37" s="6">
        <v>25000000</v>
      </c>
      <c r="J37" s="6">
        <v>25000000</v>
      </c>
      <c r="K37" s="5">
        <v>0</v>
      </c>
      <c r="L37" s="4">
        <v>0</v>
      </c>
      <c r="M37" s="5" t="s">
        <v>24</v>
      </c>
      <c r="N37" s="5" t="s">
        <v>25</v>
      </c>
      <c r="O37" s="3" t="s">
        <v>26</v>
      </c>
      <c r="P37" s="4">
        <v>8868206</v>
      </c>
      <c r="Q37" s="4" t="s">
        <v>27</v>
      </c>
      <c r="R37" s="5">
        <v>0</v>
      </c>
      <c r="S37" s="5">
        <v>1</v>
      </c>
    </row>
    <row r="38" spans="1:19" ht="63.75" x14ac:dyDescent="0.25">
      <c r="A38" s="4">
        <v>80111600</v>
      </c>
      <c r="B38" s="4" t="s">
        <v>59</v>
      </c>
      <c r="C38" s="4">
        <v>1</v>
      </c>
      <c r="D38" s="4">
        <v>1</v>
      </c>
      <c r="E38" s="4">
        <v>10</v>
      </c>
      <c r="F38" s="4">
        <v>1</v>
      </c>
      <c r="G38" s="5" t="s">
        <v>23</v>
      </c>
      <c r="H38" s="4">
        <v>4</v>
      </c>
      <c r="I38" s="6">
        <v>14000000</v>
      </c>
      <c r="J38" s="6">
        <v>14000000</v>
      </c>
      <c r="K38" s="5">
        <v>0</v>
      </c>
      <c r="L38" s="4">
        <v>0</v>
      </c>
      <c r="M38" s="5" t="s">
        <v>24</v>
      </c>
      <c r="N38" s="5" t="s">
        <v>25</v>
      </c>
      <c r="O38" s="3" t="s">
        <v>26</v>
      </c>
      <c r="P38" s="4">
        <v>8868207</v>
      </c>
      <c r="Q38" s="4" t="s">
        <v>27</v>
      </c>
      <c r="R38" s="5">
        <v>0</v>
      </c>
      <c r="S38" s="5">
        <v>1</v>
      </c>
    </row>
    <row r="39" spans="1:19" ht="89.25" x14ac:dyDescent="0.25">
      <c r="A39" s="4">
        <v>80111600</v>
      </c>
      <c r="B39" s="4" t="s">
        <v>60</v>
      </c>
      <c r="C39" s="4">
        <v>1</v>
      </c>
      <c r="D39" s="4">
        <v>1</v>
      </c>
      <c r="E39" s="4">
        <v>10</v>
      </c>
      <c r="F39" s="4">
        <v>1</v>
      </c>
      <c r="G39" s="5" t="s">
        <v>23</v>
      </c>
      <c r="H39" s="4">
        <v>0</v>
      </c>
      <c r="I39" s="6">
        <v>26000000</v>
      </c>
      <c r="J39" s="6">
        <v>26000000</v>
      </c>
      <c r="K39" s="5">
        <v>0</v>
      </c>
      <c r="L39" s="4">
        <v>0</v>
      </c>
      <c r="M39" s="5" t="s">
        <v>24</v>
      </c>
      <c r="N39" s="5" t="s">
        <v>25</v>
      </c>
      <c r="O39" s="3" t="s">
        <v>26</v>
      </c>
      <c r="P39" s="4">
        <v>8868208</v>
      </c>
      <c r="Q39" s="4" t="s">
        <v>27</v>
      </c>
      <c r="R39" s="5">
        <v>0</v>
      </c>
      <c r="S39" s="5">
        <v>1</v>
      </c>
    </row>
    <row r="40" spans="1:19" ht="76.5" x14ac:dyDescent="0.25">
      <c r="A40" s="4">
        <v>80111600</v>
      </c>
      <c r="B40" s="4" t="s">
        <v>61</v>
      </c>
      <c r="C40" s="4">
        <v>1</v>
      </c>
      <c r="D40" s="4">
        <v>1</v>
      </c>
      <c r="E40" s="4">
        <v>10</v>
      </c>
      <c r="F40" s="4">
        <v>1</v>
      </c>
      <c r="G40" s="5" t="s">
        <v>23</v>
      </c>
      <c r="H40" s="4">
        <v>4</v>
      </c>
      <c r="I40" s="6">
        <v>26000000</v>
      </c>
      <c r="J40" s="6">
        <v>26000000</v>
      </c>
      <c r="K40" s="5">
        <v>0</v>
      </c>
      <c r="L40" s="4">
        <v>0</v>
      </c>
      <c r="M40" s="5" t="s">
        <v>24</v>
      </c>
      <c r="N40" s="5" t="s">
        <v>25</v>
      </c>
      <c r="O40" s="3" t="s">
        <v>26</v>
      </c>
      <c r="P40" s="4">
        <v>8868209</v>
      </c>
      <c r="Q40" s="4" t="s">
        <v>27</v>
      </c>
      <c r="R40" s="5">
        <v>0</v>
      </c>
      <c r="S40" s="5">
        <v>1</v>
      </c>
    </row>
    <row r="41" spans="1:19" ht="76.5" x14ac:dyDescent="0.25">
      <c r="A41" s="4">
        <v>80111600</v>
      </c>
      <c r="B41" s="4" t="s">
        <v>62</v>
      </c>
      <c r="C41" s="4">
        <v>1</v>
      </c>
      <c r="D41" s="4">
        <v>1</v>
      </c>
      <c r="E41" s="4">
        <v>10</v>
      </c>
      <c r="F41" s="4">
        <v>1</v>
      </c>
      <c r="G41" s="5" t="s">
        <v>23</v>
      </c>
      <c r="H41" s="4">
        <v>4</v>
      </c>
      <c r="I41" s="6">
        <v>18000000</v>
      </c>
      <c r="J41" s="6">
        <v>18000000</v>
      </c>
      <c r="K41" s="5">
        <v>0</v>
      </c>
      <c r="L41" s="4">
        <v>0</v>
      </c>
      <c r="M41" s="5" t="s">
        <v>24</v>
      </c>
      <c r="N41" s="5" t="s">
        <v>25</v>
      </c>
      <c r="O41" s="3" t="s">
        <v>26</v>
      </c>
      <c r="P41" s="4">
        <v>8868210</v>
      </c>
      <c r="Q41" s="4" t="s">
        <v>27</v>
      </c>
      <c r="R41" s="5">
        <v>0</v>
      </c>
      <c r="S41" s="5">
        <v>1</v>
      </c>
    </row>
    <row r="42" spans="1:19" ht="89.25" x14ac:dyDescent="0.25">
      <c r="A42" s="4">
        <v>80111600</v>
      </c>
      <c r="B42" s="4" t="s">
        <v>63</v>
      </c>
      <c r="C42" s="4">
        <v>1</v>
      </c>
      <c r="D42" s="4">
        <v>1</v>
      </c>
      <c r="E42" s="4">
        <v>350</v>
      </c>
      <c r="F42" s="4">
        <v>0</v>
      </c>
      <c r="G42" s="5" t="s">
        <v>23</v>
      </c>
      <c r="H42" s="4">
        <v>4</v>
      </c>
      <c r="I42" s="6">
        <v>38000000</v>
      </c>
      <c r="J42" s="6">
        <v>38000000</v>
      </c>
      <c r="K42" s="5">
        <v>0</v>
      </c>
      <c r="L42" s="4">
        <v>0</v>
      </c>
      <c r="M42" s="5" t="s">
        <v>24</v>
      </c>
      <c r="N42" s="5" t="s">
        <v>25</v>
      </c>
      <c r="O42" s="3" t="s">
        <v>26</v>
      </c>
      <c r="P42" s="4">
        <v>8868211</v>
      </c>
      <c r="Q42" s="4" t="s">
        <v>27</v>
      </c>
      <c r="R42" s="5">
        <v>0</v>
      </c>
      <c r="S42" s="5">
        <v>1</v>
      </c>
    </row>
    <row r="43" spans="1:19" ht="102" x14ac:dyDescent="0.25">
      <c r="A43" s="4">
        <v>80111600</v>
      </c>
      <c r="B43" s="4" t="s">
        <v>64</v>
      </c>
      <c r="C43" s="4">
        <v>1</v>
      </c>
      <c r="D43" s="4">
        <v>1</v>
      </c>
      <c r="E43" s="4">
        <v>10</v>
      </c>
      <c r="F43" s="4">
        <v>1</v>
      </c>
      <c r="G43" s="5" t="s">
        <v>23</v>
      </c>
      <c r="H43" s="4">
        <v>4</v>
      </c>
      <c r="I43" s="6">
        <v>24000000</v>
      </c>
      <c r="J43" s="6">
        <v>24000000</v>
      </c>
      <c r="K43" s="5">
        <v>0</v>
      </c>
      <c r="L43" s="4">
        <v>0</v>
      </c>
      <c r="M43" s="5" t="s">
        <v>24</v>
      </c>
      <c r="N43" s="5" t="s">
        <v>25</v>
      </c>
      <c r="O43" s="3" t="s">
        <v>26</v>
      </c>
      <c r="P43" s="4">
        <v>8868212</v>
      </c>
      <c r="Q43" s="4" t="s">
        <v>27</v>
      </c>
      <c r="R43" s="5">
        <v>0</v>
      </c>
      <c r="S43" s="5">
        <v>1</v>
      </c>
    </row>
    <row r="44" spans="1:19" ht="89.25" x14ac:dyDescent="0.25">
      <c r="A44" s="4">
        <v>80111600</v>
      </c>
      <c r="B44" s="4" t="s">
        <v>65</v>
      </c>
      <c r="C44" s="4">
        <v>1</v>
      </c>
      <c r="D44" s="4">
        <v>1</v>
      </c>
      <c r="E44" s="4">
        <v>10</v>
      </c>
      <c r="F44" s="4">
        <v>1</v>
      </c>
      <c r="G44" s="5" t="s">
        <v>23</v>
      </c>
      <c r="H44" s="4">
        <v>0</v>
      </c>
      <c r="I44" s="6">
        <v>19000000</v>
      </c>
      <c r="J44" s="6">
        <v>19000000</v>
      </c>
      <c r="K44" s="5">
        <v>0</v>
      </c>
      <c r="L44" s="4">
        <v>0</v>
      </c>
      <c r="M44" s="5" t="s">
        <v>24</v>
      </c>
      <c r="N44" s="5" t="s">
        <v>25</v>
      </c>
      <c r="O44" s="3" t="s">
        <v>26</v>
      </c>
      <c r="P44" s="4">
        <v>8868213</v>
      </c>
      <c r="Q44" s="4" t="s">
        <v>27</v>
      </c>
      <c r="R44" s="5">
        <v>0</v>
      </c>
      <c r="S44" s="5">
        <v>1</v>
      </c>
    </row>
    <row r="45" spans="1:19" ht="89.25" x14ac:dyDescent="0.25">
      <c r="A45" s="4">
        <v>80111600</v>
      </c>
      <c r="B45" s="4" t="s">
        <v>66</v>
      </c>
      <c r="C45" s="4">
        <v>1</v>
      </c>
      <c r="D45" s="4">
        <v>1</v>
      </c>
      <c r="E45" s="4">
        <v>10</v>
      </c>
      <c r="F45" s="4">
        <v>1</v>
      </c>
      <c r="G45" s="5" t="s">
        <v>23</v>
      </c>
      <c r="H45" s="4">
        <v>4</v>
      </c>
      <c r="I45" s="6">
        <v>19000000</v>
      </c>
      <c r="J45" s="6">
        <v>19000000</v>
      </c>
      <c r="K45" s="5">
        <v>0</v>
      </c>
      <c r="L45" s="4">
        <v>0</v>
      </c>
      <c r="M45" s="5" t="s">
        <v>24</v>
      </c>
      <c r="N45" s="5" t="s">
        <v>67</v>
      </c>
      <c r="O45" s="3" t="s">
        <v>26</v>
      </c>
      <c r="P45" s="4">
        <v>8868214</v>
      </c>
      <c r="Q45" s="4" t="s">
        <v>27</v>
      </c>
      <c r="R45" s="5">
        <v>0</v>
      </c>
      <c r="S45" s="5">
        <v>1</v>
      </c>
    </row>
    <row r="46" spans="1:19" ht="63.75" x14ac:dyDescent="0.25">
      <c r="A46" s="4">
        <v>80111600</v>
      </c>
      <c r="B46" s="4" t="s">
        <v>68</v>
      </c>
      <c r="C46" s="4">
        <v>1</v>
      </c>
      <c r="D46" s="4">
        <v>1</v>
      </c>
      <c r="E46" s="4">
        <v>10</v>
      </c>
      <c r="F46" s="4">
        <v>1</v>
      </c>
      <c r="G46" s="5" t="s">
        <v>23</v>
      </c>
      <c r="H46" s="4">
        <v>4</v>
      </c>
      <c r="I46" s="6">
        <v>19000000</v>
      </c>
      <c r="J46" s="6">
        <v>19000000</v>
      </c>
      <c r="K46" s="5">
        <v>0</v>
      </c>
      <c r="L46" s="4">
        <v>0</v>
      </c>
      <c r="M46" s="5" t="s">
        <v>24</v>
      </c>
      <c r="N46" s="5" t="s">
        <v>69</v>
      </c>
      <c r="O46" s="3" t="s">
        <v>26</v>
      </c>
      <c r="P46" s="4">
        <v>8868215</v>
      </c>
      <c r="Q46" s="4" t="s">
        <v>27</v>
      </c>
      <c r="R46" s="5">
        <v>0</v>
      </c>
      <c r="S46" s="5">
        <v>1</v>
      </c>
    </row>
    <row r="47" spans="1:19" ht="89.25" x14ac:dyDescent="0.25">
      <c r="A47" s="4">
        <v>80111600</v>
      </c>
      <c r="B47" s="4" t="s">
        <v>70</v>
      </c>
      <c r="C47" s="4">
        <v>1</v>
      </c>
      <c r="D47" s="4">
        <v>1</v>
      </c>
      <c r="E47" s="4">
        <v>10</v>
      </c>
      <c r="F47" s="4">
        <v>1</v>
      </c>
      <c r="G47" s="5" t="s">
        <v>23</v>
      </c>
      <c r="H47" s="4">
        <v>4</v>
      </c>
      <c r="I47" s="6">
        <v>16000000</v>
      </c>
      <c r="J47" s="6">
        <v>16000000</v>
      </c>
      <c r="K47" s="5">
        <v>0</v>
      </c>
      <c r="L47" s="4">
        <v>0</v>
      </c>
      <c r="M47" s="5" t="s">
        <v>24</v>
      </c>
      <c r="N47" s="5" t="s">
        <v>71</v>
      </c>
      <c r="O47" s="3" t="s">
        <v>26</v>
      </c>
      <c r="P47" s="4">
        <v>8868216</v>
      </c>
      <c r="Q47" s="4" t="s">
        <v>27</v>
      </c>
      <c r="R47" s="5">
        <v>0</v>
      </c>
      <c r="S47" s="5">
        <v>1</v>
      </c>
    </row>
    <row r="48" spans="1:19" ht="76.5" x14ac:dyDescent="0.25">
      <c r="A48" s="4">
        <v>80111600</v>
      </c>
      <c r="B48" s="4" t="s">
        <v>72</v>
      </c>
      <c r="C48" s="4">
        <v>1</v>
      </c>
      <c r="D48" s="4">
        <v>1</v>
      </c>
      <c r="E48" s="4">
        <v>10</v>
      </c>
      <c r="F48" s="4">
        <v>1</v>
      </c>
      <c r="G48" s="5" t="s">
        <v>23</v>
      </c>
      <c r="H48" s="4">
        <v>4</v>
      </c>
      <c r="I48" s="6">
        <v>22000000</v>
      </c>
      <c r="J48" s="6">
        <v>22000000</v>
      </c>
      <c r="K48" s="5">
        <v>0</v>
      </c>
      <c r="L48" s="4">
        <v>0</v>
      </c>
      <c r="M48" s="5" t="s">
        <v>24</v>
      </c>
      <c r="N48" s="5" t="s">
        <v>73</v>
      </c>
      <c r="O48" s="3" t="s">
        <v>26</v>
      </c>
      <c r="P48" s="4">
        <v>8868217</v>
      </c>
      <c r="Q48" s="4" t="s">
        <v>27</v>
      </c>
      <c r="R48" s="5">
        <v>0</v>
      </c>
      <c r="S48" s="5">
        <v>1</v>
      </c>
    </row>
    <row r="49" spans="1:19" ht="89.25" x14ac:dyDescent="0.25">
      <c r="A49" s="4">
        <v>80111600</v>
      </c>
      <c r="B49" s="4" t="s">
        <v>74</v>
      </c>
      <c r="C49" s="4">
        <v>1</v>
      </c>
      <c r="D49" s="4">
        <v>1</v>
      </c>
      <c r="E49" s="4">
        <v>10</v>
      </c>
      <c r="F49" s="4">
        <v>1</v>
      </c>
      <c r="G49" s="5" t="s">
        <v>23</v>
      </c>
      <c r="H49" s="4">
        <v>4</v>
      </c>
      <c r="I49" s="6">
        <v>16000000</v>
      </c>
      <c r="J49" s="6">
        <v>16000000</v>
      </c>
      <c r="K49" s="5">
        <v>0</v>
      </c>
      <c r="L49" s="4">
        <v>0</v>
      </c>
      <c r="M49" s="5" t="s">
        <v>24</v>
      </c>
      <c r="N49" s="5" t="s">
        <v>75</v>
      </c>
      <c r="O49" s="3" t="s">
        <v>26</v>
      </c>
      <c r="P49" s="4">
        <v>8868218</v>
      </c>
      <c r="Q49" s="4" t="s">
        <v>27</v>
      </c>
      <c r="R49" s="5">
        <v>0</v>
      </c>
      <c r="S49" s="5">
        <v>1</v>
      </c>
    </row>
    <row r="50" spans="1:19" ht="63.75" x14ac:dyDescent="0.25">
      <c r="A50" s="4">
        <v>80111600</v>
      </c>
      <c r="B50" s="4" t="s">
        <v>76</v>
      </c>
      <c r="C50" s="4">
        <v>1</v>
      </c>
      <c r="D50" s="4">
        <v>1</v>
      </c>
      <c r="E50" s="4">
        <v>10</v>
      </c>
      <c r="F50" s="4">
        <v>1</v>
      </c>
      <c r="G50" s="5" t="s">
        <v>23</v>
      </c>
      <c r="H50" s="4">
        <v>0</v>
      </c>
      <c r="I50" s="6">
        <v>34000000</v>
      </c>
      <c r="J50" s="6">
        <v>34000000</v>
      </c>
      <c r="K50" s="5">
        <v>0</v>
      </c>
      <c r="L50" s="4">
        <v>0</v>
      </c>
      <c r="M50" s="5" t="s">
        <v>24</v>
      </c>
      <c r="N50" s="5" t="s">
        <v>77</v>
      </c>
      <c r="O50" s="3" t="s">
        <v>26</v>
      </c>
      <c r="P50" s="4">
        <v>8868219</v>
      </c>
      <c r="Q50" s="4" t="s">
        <v>27</v>
      </c>
      <c r="R50" s="5">
        <v>0</v>
      </c>
      <c r="S50" s="5">
        <v>1</v>
      </c>
    </row>
    <row r="51" spans="1:19" ht="76.5" x14ac:dyDescent="0.25">
      <c r="A51" s="4">
        <v>80111600</v>
      </c>
      <c r="B51" s="4" t="s">
        <v>78</v>
      </c>
      <c r="C51" s="4">
        <v>1</v>
      </c>
      <c r="D51" s="4">
        <v>1</v>
      </c>
      <c r="E51" s="4">
        <v>10</v>
      </c>
      <c r="F51" s="4">
        <v>1</v>
      </c>
      <c r="G51" s="5" t="s">
        <v>23</v>
      </c>
      <c r="H51" s="4">
        <v>4</v>
      </c>
      <c r="I51" s="6">
        <v>19000000</v>
      </c>
      <c r="J51" s="6">
        <v>19000000</v>
      </c>
      <c r="K51" s="5">
        <v>0</v>
      </c>
      <c r="L51" s="4">
        <v>0</v>
      </c>
      <c r="M51" s="5" t="s">
        <v>24</v>
      </c>
      <c r="N51" s="5" t="s">
        <v>79</v>
      </c>
      <c r="O51" s="3" t="s">
        <v>26</v>
      </c>
      <c r="P51" s="4">
        <v>8868220</v>
      </c>
      <c r="Q51" s="4" t="s">
        <v>27</v>
      </c>
      <c r="R51" s="5">
        <v>0</v>
      </c>
      <c r="S51" s="5">
        <v>1</v>
      </c>
    </row>
    <row r="52" spans="1:19" ht="63.75" x14ac:dyDescent="0.25">
      <c r="A52" s="4">
        <v>80111600</v>
      </c>
      <c r="B52" s="4" t="s">
        <v>80</v>
      </c>
      <c r="C52" s="4">
        <v>1</v>
      </c>
      <c r="D52" s="4">
        <v>1</v>
      </c>
      <c r="E52" s="4">
        <v>10</v>
      </c>
      <c r="F52" s="4">
        <v>1</v>
      </c>
      <c r="G52" s="5" t="s">
        <v>23</v>
      </c>
      <c r="H52" s="4">
        <v>4</v>
      </c>
      <c r="I52" s="6">
        <v>19000000</v>
      </c>
      <c r="J52" s="6">
        <v>19000000</v>
      </c>
      <c r="K52" s="5">
        <v>0</v>
      </c>
      <c r="L52" s="4">
        <v>0</v>
      </c>
      <c r="M52" s="5" t="s">
        <v>24</v>
      </c>
      <c r="N52" s="5" t="s">
        <v>81</v>
      </c>
      <c r="O52" s="3" t="s">
        <v>26</v>
      </c>
      <c r="P52" s="4">
        <v>8868221</v>
      </c>
      <c r="Q52" s="4" t="s">
        <v>27</v>
      </c>
      <c r="R52" s="5">
        <v>0</v>
      </c>
      <c r="S52" s="5">
        <v>1</v>
      </c>
    </row>
    <row r="53" spans="1:19" ht="76.5" x14ac:dyDescent="0.25">
      <c r="A53" s="4">
        <v>80111600</v>
      </c>
      <c r="B53" s="4" t="s">
        <v>82</v>
      </c>
      <c r="C53" s="4">
        <v>1</v>
      </c>
      <c r="D53" s="4">
        <v>1</v>
      </c>
      <c r="E53" s="4">
        <v>10</v>
      </c>
      <c r="F53" s="4">
        <v>1</v>
      </c>
      <c r="G53" s="5" t="s">
        <v>23</v>
      </c>
      <c r="H53" s="4">
        <v>4</v>
      </c>
      <c r="I53" s="6">
        <v>26000000</v>
      </c>
      <c r="J53" s="6">
        <v>26000000</v>
      </c>
      <c r="K53" s="5">
        <v>0</v>
      </c>
      <c r="L53" s="4">
        <v>0</v>
      </c>
      <c r="M53" s="5" t="s">
        <v>24</v>
      </c>
      <c r="N53" s="5" t="s">
        <v>83</v>
      </c>
      <c r="O53" s="3" t="s">
        <v>26</v>
      </c>
      <c r="P53" s="4">
        <v>8868222</v>
      </c>
      <c r="Q53" s="4" t="s">
        <v>27</v>
      </c>
      <c r="R53" s="5">
        <v>0</v>
      </c>
      <c r="S53" s="5">
        <v>1</v>
      </c>
    </row>
    <row r="54" spans="1:19" ht="76.5" x14ac:dyDescent="0.25">
      <c r="A54" s="4">
        <v>80111600</v>
      </c>
      <c r="B54" s="4" t="s">
        <v>84</v>
      </c>
      <c r="C54" s="4">
        <v>1</v>
      </c>
      <c r="D54" s="4">
        <v>1</v>
      </c>
      <c r="E54" s="4">
        <v>10</v>
      </c>
      <c r="F54" s="4">
        <v>1</v>
      </c>
      <c r="G54" s="5" t="s">
        <v>23</v>
      </c>
      <c r="H54" s="4">
        <v>4</v>
      </c>
      <c r="I54" s="6">
        <v>17000000</v>
      </c>
      <c r="J54" s="6">
        <v>17000000</v>
      </c>
      <c r="K54" s="5">
        <v>0</v>
      </c>
      <c r="L54" s="4">
        <v>0</v>
      </c>
      <c r="M54" s="5" t="s">
        <v>24</v>
      </c>
      <c r="N54" s="5" t="s">
        <v>85</v>
      </c>
      <c r="O54" s="3" t="s">
        <v>26</v>
      </c>
      <c r="P54" s="4">
        <v>8868223</v>
      </c>
      <c r="Q54" s="4" t="s">
        <v>27</v>
      </c>
      <c r="R54" s="5">
        <v>0</v>
      </c>
      <c r="S54" s="5">
        <v>1</v>
      </c>
    </row>
    <row r="55" spans="1:19" ht="63.75" x14ac:dyDescent="0.25">
      <c r="A55" s="4">
        <v>80111600</v>
      </c>
      <c r="B55" s="4" t="s">
        <v>86</v>
      </c>
      <c r="C55" s="4">
        <v>1</v>
      </c>
      <c r="D55" s="4">
        <v>1</v>
      </c>
      <c r="E55" s="4">
        <v>10</v>
      </c>
      <c r="F55" s="4">
        <v>1</v>
      </c>
      <c r="G55" s="5" t="s">
        <v>23</v>
      </c>
      <c r="H55" s="4">
        <v>4</v>
      </c>
      <c r="I55" s="6">
        <v>21000000</v>
      </c>
      <c r="J55" s="6">
        <v>21000000</v>
      </c>
      <c r="K55" s="5">
        <v>0</v>
      </c>
      <c r="L55" s="4">
        <v>0</v>
      </c>
      <c r="M55" s="5" t="s">
        <v>24</v>
      </c>
      <c r="N55" s="5" t="s">
        <v>87</v>
      </c>
      <c r="O55" s="3" t="s">
        <v>26</v>
      </c>
      <c r="P55" s="4">
        <v>8868224</v>
      </c>
      <c r="Q55" s="4" t="s">
        <v>27</v>
      </c>
      <c r="R55" s="5">
        <v>0</v>
      </c>
      <c r="S55" s="5">
        <v>1</v>
      </c>
    </row>
    <row r="56" spans="1:19" ht="89.25" x14ac:dyDescent="0.25">
      <c r="A56" s="4">
        <v>80111600</v>
      </c>
      <c r="B56" s="4" t="s">
        <v>88</v>
      </c>
      <c r="C56" s="4">
        <v>1</v>
      </c>
      <c r="D56" s="4">
        <v>1</v>
      </c>
      <c r="E56" s="4">
        <v>11</v>
      </c>
      <c r="F56" s="4">
        <v>1</v>
      </c>
      <c r="G56" s="5" t="s">
        <v>23</v>
      </c>
      <c r="H56" s="4">
        <v>0</v>
      </c>
      <c r="I56" s="6">
        <v>43000000</v>
      </c>
      <c r="J56" s="6">
        <v>43000000</v>
      </c>
      <c r="K56" s="5">
        <v>0</v>
      </c>
      <c r="L56" s="4">
        <v>0</v>
      </c>
      <c r="M56" s="5" t="s">
        <v>24</v>
      </c>
      <c r="N56" s="5" t="s">
        <v>89</v>
      </c>
      <c r="O56" s="3" t="s">
        <v>26</v>
      </c>
      <c r="P56" s="4">
        <v>8868225</v>
      </c>
      <c r="Q56" s="4" t="s">
        <v>27</v>
      </c>
      <c r="R56" s="5">
        <v>0</v>
      </c>
      <c r="S56" s="5">
        <v>1</v>
      </c>
    </row>
    <row r="57" spans="1:19" ht="63.75" x14ac:dyDescent="0.25">
      <c r="A57" s="4">
        <v>80111600</v>
      </c>
      <c r="B57" s="4" t="s">
        <v>90</v>
      </c>
      <c r="C57" s="4">
        <v>1</v>
      </c>
      <c r="D57" s="4">
        <v>1</v>
      </c>
      <c r="E57" s="4">
        <v>6</v>
      </c>
      <c r="F57" s="4">
        <v>1</v>
      </c>
      <c r="G57" s="5" t="s">
        <v>23</v>
      </c>
      <c r="H57" s="4">
        <v>0</v>
      </c>
      <c r="I57" s="6">
        <v>14000000</v>
      </c>
      <c r="J57" s="6">
        <v>14000000</v>
      </c>
      <c r="K57" s="5">
        <v>0</v>
      </c>
      <c r="L57" s="4">
        <v>0</v>
      </c>
      <c r="M57" s="5" t="s">
        <v>24</v>
      </c>
      <c r="N57" s="5" t="s">
        <v>91</v>
      </c>
      <c r="O57" s="3" t="s">
        <v>26</v>
      </c>
      <c r="P57" s="4">
        <v>8868226</v>
      </c>
      <c r="Q57" s="4" t="s">
        <v>27</v>
      </c>
      <c r="R57" s="5">
        <v>0</v>
      </c>
      <c r="S57" s="5">
        <v>1</v>
      </c>
    </row>
    <row r="58" spans="1:19" ht="63.75" x14ac:dyDescent="0.25">
      <c r="A58" s="4">
        <v>80111600</v>
      </c>
      <c r="B58" s="4" t="s">
        <v>92</v>
      </c>
      <c r="C58" s="4">
        <v>5</v>
      </c>
      <c r="D58" s="4">
        <v>5</v>
      </c>
      <c r="E58" s="4">
        <v>6</v>
      </c>
      <c r="F58" s="4">
        <v>1</v>
      </c>
      <c r="G58" s="5" t="s">
        <v>23</v>
      </c>
      <c r="H58" s="4">
        <v>0</v>
      </c>
      <c r="I58" s="6">
        <v>14000000</v>
      </c>
      <c r="J58" s="6">
        <v>14000000</v>
      </c>
      <c r="K58" s="5">
        <v>0</v>
      </c>
      <c r="L58" s="4">
        <v>0</v>
      </c>
      <c r="M58" s="5" t="s">
        <v>24</v>
      </c>
      <c r="N58" s="5" t="s">
        <v>91</v>
      </c>
      <c r="O58" s="3" t="s">
        <v>26</v>
      </c>
      <c r="P58" s="4">
        <v>8868226</v>
      </c>
      <c r="Q58" s="4" t="s">
        <v>27</v>
      </c>
      <c r="R58" s="5">
        <v>0</v>
      </c>
      <c r="S58" s="5">
        <v>1</v>
      </c>
    </row>
    <row r="59" spans="1:19" ht="63.75" x14ac:dyDescent="0.25">
      <c r="A59" s="4">
        <v>80111600</v>
      </c>
      <c r="B59" s="4" t="s">
        <v>93</v>
      </c>
      <c r="C59" s="4">
        <v>1</v>
      </c>
      <c r="D59" s="4">
        <v>1</v>
      </c>
      <c r="E59" s="4">
        <v>11</v>
      </c>
      <c r="F59" s="4">
        <v>1</v>
      </c>
      <c r="G59" s="5" t="s">
        <v>23</v>
      </c>
      <c r="H59" s="4">
        <v>0</v>
      </c>
      <c r="I59" s="6">
        <v>19000000</v>
      </c>
      <c r="J59" s="6">
        <v>19000000</v>
      </c>
      <c r="K59" s="5">
        <v>0</v>
      </c>
      <c r="L59" s="4">
        <v>0</v>
      </c>
      <c r="M59" s="5" t="s">
        <v>24</v>
      </c>
      <c r="N59" s="5" t="s">
        <v>94</v>
      </c>
      <c r="O59" s="3" t="s">
        <v>26</v>
      </c>
      <c r="P59" s="4">
        <v>8868227</v>
      </c>
      <c r="Q59" s="4" t="s">
        <v>27</v>
      </c>
      <c r="R59" s="5">
        <v>0</v>
      </c>
      <c r="S59" s="5">
        <v>1</v>
      </c>
    </row>
    <row r="60" spans="1:19" ht="89.25" x14ac:dyDescent="0.25">
      <c r="A60" s="4">
        <v>80111600</v>
      </c>
      <c r="B60" s="4" t="s">
        <v>95</v>
      </c>
      <c r="C60" s="4">
        <v>1</v>
      </c>
      <c r="D60" s="4">
        <v>1</v>
      </c>
      <c r="E60" s="4">
        <v>11</v>
      </c>
      <c r="F60" s="4">
        <v>1</v>
      </c>
      <c r="G60" s="5" t="s">
        <v>23</v>
      </c>
      <c r="H60" s="4">
        <v>0</v>
      </c>
      <c r="I60" s="6">
        <v>20000000</v>
      </c>
      <c r="J60" s="6">
        <v>20000000</v>
      </c>
      <c r="K60" s="5">
        <v>0</v>
      </c>
      <c r="L60" s="4">
        <v>0</v>
      </c>
      <c r="M60" s="5" t="s">
        <v>24</v>
      </c>
      <c r="N60" s="5" t="s">
        <v>96</v>
      </c>
      <c r="O60" s="3" t="s">
        <v>26</v>
      </c>
      <c r="P60" s="4">
        <v>8868228</v>
      </c>
      <c r="Q60" s="4" t="s">
        <v>27</v>
      </c>
      <c r="R60" s="5">
        <v>0</v>
      </c>
      <c r="S60" s="5">
        <v>1</v>
      </c>
    </row>
    <row r="61" spans="1:19" ht="76.5" x14ac:dyDescent="0.25">
      <c r="A61" s="4">
        <v>80111600</v>
      </c>
      <c r="B61" s="4" t="s">
        <v>97</v>
      </c>
      <c r="C61" s="4">
        <v>1</v>
      </c>
      <c r="D61" s="4">
        <v>1</v>
      </c>
      <c r="E61" s="4">
        <v>11</v>
      </c>
      <c r="F61" s="4">
        <v>1</v>
      </c>
      <c r="G61" s="5" t="s">
        <v>23</v>
      </c>
      <c r="H61" s="4">
        <v>0</v>
      </c>
      <c r="I61" s="6">
        <v>20000000</v>
      </c>
      <c r="J61" s="6">
        <v>20000000</v>
      </c>
      <c r="K61" s="5">
        <v>0</v>
      </c>
      <c r="L61" s="4">
        <v>0</v>
      </c>
      <c r="M61" s="5" t="s">
        <v>24</v>
      </c>
      <c r="N61" s="5" t="s">
        <v>98</v>
      </c>
      <c r="O61" s="3" t="s">
        <v>26</v>
      </c>
      <c r="P61" s="4">
        <v>8868229</v>
      </c>
      <c r="Q61" s="4" t="s">
        <v>27</v>
      </c>
      <c r="R61" s="5">
        <v>0</v>
      </c>
      <c r="S61" s="5">
        <v>1</v>
      </c>
    </row>
    <row r="62" spans="1:19" ht="114.75" x14ac:dyDescent="0.25">
      <c r="A62" s="4">
        <v>80111600</v>
      </c>
      <c r="B62" s="4" t="s">
        <v>99</v>
      </c>
      <c r="C62" s="4">
        <v>1</v>
      </c>
      <c r="D62" s="4">
        <v>1</v>
      </c>
      <c r="E62" s="4">
        <v>11</v>
      </c>
      <c r="F62" s="4">
        <v>1</v>
      </c>
      <c r="G62" s="5" t="s">
        <v>23</v>
      </c>
      <c r="H62" s="4">
        <v>0</v>
      </c>
      <c r="I62" s="6">
        <v>50000000</v>
      </c>
      <c r="J62" s="6">
        <v>50000000</v>
      </c>
      <c r="K62" s="5">
        <v>0</v>
      </c>
      <c r="L62" s="4">
        <v>0</v>
      </c>
      <c r="M62" s="5" t="s">
        <v>24</v>
      </c>
      <c r="N62" s="5" t="s">
        <v>100</v>
      </c>
      <c r="O62" s="3" t="s">
        <v>26</v>
      </c>
      <c r="P62" s="4">
        <v>8868230</v>
      </c>
      <c r="Q62" s="4" t="s">
        <v>27</v>
      </c>
      <c r="R62" s="5">
        <v>0</v>
      </c>
      <c r="S62" s="5">
        <v>1</v>
      </c>
    </row>
    <row r="63" spans="1:19" ht="76.5" x14ac:dyDescent="0.25">
      <c r="A63" s="4" t="s">
        <v>101</v>
      </c>
      <c r="B63" s="4" t="s">
        <v>102</v>
      </c>
      <c r="C63" s="4">
        <v>1</v>
      </c>
      <c r="D63" s="4">
        <v>1</v>
      </c>
      <c r="E63" s="4">
        <v>5</v>
      </c>
      <c r="F63" s="4">
        <v>1</v>
      </c>
      <c r="G63" s="5" t="s">
        <v>42</v>
      </c>
      <c r="H63" s="4">
        <v>0</v>
      </c>
      <c r="I63" s="6">
        <v>120000000</v>
      </c>
      <c r="J63" s="6">
        <v>120000000</v>
      </c>
      <c r="K63" s="5">
        <v>0</v>
      </c>
      <c r="L63" s="4">
        <v>0</v>
      </c>
      <c r="M63" s="5" t="s">
        <v>24</v>
      </c>
      <c r="N63" s="5" t="s">
        <v>103</v>
      </c>
      <c r="O63" s="3" t="s">
        <v>26</v>
      </c>
      <c r="P63" s="4">
        <v>8868232</v>
      </c>
      <c r="Q63" s="4" t="s">
        <v>27</v>
      </c>
      <c r="R63" s="5">
        <v>0</v>
      </c>
      <c r="S63" s="5">
        <v>1</v>
      </c>
    </row>
    <row r="64" spans="1:19" ht="63.75" x14ac:dyDescent="0.25">
      <c r="A64" s="4">
        <v>80111600</v>
      </c>
      <c r="B64" s="4" t="s">
        <v>104</v>
      </c>
      <c r="C64" s="4">
        <v>1</v>
      </c>
      <c r="D64" s="4">
        <v>1</v>
      </c>
      <c r="E64" s="4">
        <v>8</v>
      </c>
      <c r="F64" s="4">
        <v>1</v>
      </c>
      <c r="G64" s="5" t="s">
        <v>23</v>
      </c>
      <c r="H64" s="4">
        <v>0</v>
      </c>
      <c r="I64" s="6">
        <v>25000000</v>
      </c>
      <c r="J64" s="6">
        <v>25000000</v>
      </c>
      <c r="K64" s="5">
        <v>0</v>
      </c>
      <c r="L64" s="4">
        <v>0</v>
      </c>
      <c r="M64" s="5" t="s">
        <v>24</v>
      </c>
      <c r="N64" s="5" t="s">
        <v>100</v>
      </c>
      <c r="O64" s="3" t="s">
        <v>26</v>
      </c>
      <c r="P64" s="4">
        <v>8868230</v>
      </c>
      <c r="Q64" s="4" t="s">
        <v>27</v>
      </c>
      <c r="R64" s="5">
        <v>0</v>
      </c>
      <c r="S64" s="5">
        <v>1</v>
      </c>
    </row>
    <row r="65" spans="1:19" ht="51" x14ac:dyDescent="0.25">
      <c r="A65" s="4">
        <v>93141707</v>
      </c>
      <c r="B65" s="4" t="s">
        <v>105</v>
      </c>
      <c r="C65" s="4">
        <v>1</v>
      </c>
      <c r="D65" s="4">
        <v>1</v>
      </c>
      <c r="E65" s="4">
        <v>4</v>
      </c>
      <c r="F65" s="4">
        <v>1</v>
      </c>
      <c r="G65" s="5" t="s">
        <v>23</v>
      </c>
      <c r="H65" s="4">
        <v>0</v>
      </c>
      <c r="I65" s="6">
        <v>47000000</v>
      </c>
      <c r="J65" s="6">
        <v>47000000</v>
      </c>
      <c r="K65" s="5">
        <v>0</v>
      </c>
      <c r="L65" s="4">
        <v>0</v>
      </c>
      <c r="M65" s="5" t="s">
        <v>24</v>
      </c>
      <c r="N65" s="5" t="s">
        <v>106</v>
      </c>
      <c r="O65" s="3" t="s">
        <v>26</v>
      </c>
      <c r="P65" s="4">
        <v>8868233</v>
      </c>
      <c r="Q65" s="4" t="s">
        <v>27</v>
      </c>
      <c r="R65" s="5">
        <v>0</v>
      </c>
      <c r="S65" s="5">
        <v>1</v>
      </c>
    </row>
    <row r="66" spans="1:19" ht="63.75" x14ac:dyDescent="0.25">
      <c r="A66" s="4">
        <v>93141707</v>
      </c>
      <c r="B66" s="4" t="s">
        <v>107</v>
      </c>
      <c r="C66" s="4">
        <v>5</v>
      </c>
      <c r="D66" s="4">
        <v>5</v>
      </c>
      <c r="E66" s="4">
        <v>5</v>
      </c>
      <c r="F66" s="4">
        <v>1</v>
      </c>
      <c r="G66" s="5" t="s">
        <v>108</v>
      </c>
      <c r="H66" s="4">
        <v>0</v>
      </c>
      <c r="I66" s="6">
        <v>92000000</v>
      </c>
      <c r="J66" s="6">
        <v>92000000</v>
      </c>
      <c r="K66" s="5">
        <v>0</v>
      </c>
      <c r="L66" s="4">
        <v>0</v>
      </c>
      <c r="M66" s="5" t="s">
        <v>24</v>
      </c>
      <c r="N66" s="5" t="s">
        <v>109</v>
      </c>
      <c r="O66" s="3" t="s">
        <v>26</v>
      </c>
      <c r="P66" s="4">
        <v>8868234</v>
      </c>
      <c r="Q66" s="4" t="s">
        <v>27</v>
      </c>
      <c r="R66" s="5">
        <v>0</v>
      </c>
      <c r="S66" s="5">
        <v>1</v>
      </c>
    </row>
    <row r="67" spans="1:19" ht="51" x14ac:dyDescent="0.25">
      <c r="A67" s="4">
        <v>93141700</v>
      </c>
      <c r="B67" s="4" t="s">
        <v>110</v>
      </c>
      <c r="C67" s="4">
        <v>1</v>
      </c>
      <c r="D67" s="4">
        <v>1</v>
      </c>
      <c r="E67" s="4">
        <v>7</v>
      </c>
      <c r="F67" s="4">
        <v>1</v>
      </c>
      <c r="G67" s="5" t="s">
        <v>34</v>
      </c>
      <c r="H67" s="4">
        <v>0</v>
      </c>
      <c r="I67" s="6">
        <v>45000000</v>
      </c>
      <c r="J67" s="6">
        <v>45000000</v>
      </c>
      <c r="K67" s="5">
        <v>0</v>
      </c>
      <c r="L67" s="4">
        <v>0</v>
      </c>
      <c r="M67" s="5" t="s">
        <v>24</v>
      </c>
      <c r="N67" s="5" t="s">
        <v>111</v>
      </c>
      <c r="O67" s="3" t="s">
        <v>26</v>
      </c>
      <c r="P67" s="4">
        <v>8868235</v>
      </c>
      <c r="Q67" s="4" t="s">
        <v>27</v>
      </c>
      <c r="R67" s="5">
        <v>0</v>
      </c>
      <c r="S67" s="5">
        <v>1</v>
      </c>
    </row>
    <row r="68" spans="1:19" ht="63.75" x14ac:dyDescent="0.25">
      <c r="A68" s="4">
        <v>82111800</v>
      </c>
      <c r="B68" s="4" t="s">
        <v>112</v>
      </c>
      <c r="C68" s="4">
        <v>5</v>
      </c>
      <c r="D68" s="4">
        <v>5</v>
      </c>
      <c r="E68" s="4">
        <v>4</v>
      </c>
      <c r="F68" s="4">
        <v>1</v>
      </c>
      <c r="G68" s="5" t="s">
        <v>34</v>
      </c>
      <c r="H68" s="4">
        <v>0</v>
      </c>
      <c r="I68" s="6">
        <v>32000000</v>
      </c>
      <c r="J68" s="6">
        <v>32000000</v>
      </c>
      <c r="K68" s="5">
        <v>0</v>
      </c>
      <c r="L68" s="4">
        <v>0</v>
      </c>
      <c r="M68" s="5" t="s">
        <v>24</v>
      </c>
      <c r="N68" s="5" t="s">
        <v>113</v>
      </c>
      <c r="O68" s="3" t="s">
        <v>26</v>
      </c>
      <c r="P68" s="4">
        <v>8868236</v>
      </c>
      <c r="Q68" s="4" t="s">
        <v>27</v>
      </c>
      <c r="R68" s="5">
        <v>0</v>
      </c>
      <c r="S68" s="5">
        <v>1</v>
      </c>
    </row>
    <row r="69" spans="1:19" ht="76.5" x14ac:dyDescent="0.25">
      <c r="A69" s="4">
        <v>80111600</v>
      </c>
      <c r="B69" s="4" t="s">
        <v>114</v>
      </c>
      <c r="C69" s="4">
        <v>1</v>
      </c>
      <c r="D69" s="4">
        <v>1</v>
      </c>
      <c r="E69" s="4">
        <v>10</v>
      </c>
      <c r="F69" s="4">
        <v>1</v>
      </c>
      <c r="G69" s="5" t="s">
        <v>23</v>
      </c>
      <c r="H69" s="4">
        <v>0</v>
      </c>
      <c r="I69" s="6">
        <v>16000000</v>
      </c>
      <c r="J69" s="6">
        <v>16000000</v>
      </c>
      <c r="K69" s="5">
        <v>0</v>
      </c>
      <c r="L69" s="4">
        <v>0</v>
      </c>
      <c r="M69" s="5" t="s">
        <v>24</v>
      </c>
      <c r="N69" s="5" t="s">
        <v>115</v>
      </c>
      <c r="O69" s="3" t="s">
        <v>26</v>
      </c>
      <c r="P69" s="4">
        <v>8868237</v>
      </c>
      <c r="Q69" s="4" t="s">
        <v>27</v>
      </c>
      <c r="R69" s="5">
        <v>0</v>
      </c>
      <c r="S69" s="5">
        <v>1</v>
      </c>
    </row>
    <row r="70" spans="1:19" ht="63.75" x14ac:dyDescent="0.25">
      <c r="A70" s="4">
        <v>80111600</v>
      </c>
      <c r="B70" s="4" t="s">
        <v>116</v>
      </c>
      <c r="C70" s="4">
        <v>1</v>
      </c>
      <c r="D70" s="4">
        <v>1</v>
      </c>
      <c r="E70" s="4">
        <v>11</v>
      </c>
      <c r="F70" s="4">
        <v>1</v>
      </c>
      <c r="G70" s="5" t="s">
        <v>23</v>
      </c>
      <c r="H70" s="4">
        <v>0</v>
      </c>
      <c r="I70" s="6">
        <v>40000000</v>
      </c>
      <c r="J70" s="6">
        <v>40000000</v>
      </c>
      <c r="K70" s="5">
        <v>0</v>
      </c>
      <c r="L70" s="4">
        <v>0</v>
      </c>
      <c r="M70" s="5" t="s">
        <v>24</v>
      </c>
      <c r="N70" s="5" t="s">
        <v>117</v>
      </c>
      <c r="O70" s="3" t="s">
        <v>26</v>
      </c>
      <c r="P70" s="4">
        <v>8868238</v>
      </c>
      <c r="Q70" s="4" t="s">
        <v>27</v>
      </c>
      <c r="R70" s="5">
        <v>0</v>
      </c>
      <c r="S70" s="5">
        <v>1</v>
      </c>
    </row>
    <row r="71" spans="1:19" ht="76.5" x14ac:dyDescent="0.25">
      <c r="A71" s="4">
        <v>80111600</v>
      </c>
      <c r="B71" s="4" t="s">
        <v>118</v>
      </c>
      <c r="C71" s="4">
        <v>1</v>
      </c>
      <c r="D71" s="4">
        <v>1</v>
      </c>
      <c r="E71" s="4">
        <v>11</v>
      </c>
      <c r="F71" s="4">
        <v>1</v>
      </c>
      <c r="G71" s="5" t="s">
        <v>23</v>
      </c>
      <c r="H71" s="4">
        <v>0</v>
      </c>
      <c r="I71" s="6">
        <v>28000000</v>
      </c>
      <c r="J71" s="6">
        <v>28000000</v>
      </c>
      <c r="K71" s="5">
        <v>0</v>
      </c>
      <c r="L71" s="4">
        <v>0</v>
      </c>
      <c r="M71" s="5" t="s">
        <v>24</v>
      </c>
      <c r="N71" s="5" t="s">
        <v>119</v>
      </c>
      <c r="O71" s="3" t="s">
        <v>26</v>
      </c>
      <c r="P71" s="4">
        <v>8868241</v>
      </c>
      <c r="Q71" s="4" t="s">
        <v>27</v>
      </c>
      <c r="R71" s="5">
        <v>0</v>
      </c>
      <c r="S71" s="5">
        <v>1</v>
      </c>
    </row>
    <row r="72" spans="1:19" ht="89.25" x14ac:dyDescent="0.25">
      <c r="A72" s="4">
        <v>80111600</v>
      </c>
      <c r="B72" s="4" t="s">
        <v>120</v>
      </c>
      <c r="C72" s="4">
        <v>1</v>
      </c>
      <c r="D72" s="4">
        <v>1</v>
      </c>
      <c r="E72" s="4">
        <v>11</v>
      </c>
      <c r="F72" s="4">
        <v>1</v>
      </c>
      <c r="G72" s="5" t="s">
        <v>23</v>
      </c>
      <c r="H72" s="4">
        <v>0</v>
      </c>
      <c r="I72" s="6">
        <v>28000000</v>
      </c>
      <c r="J72" s="6">
        <v>28000000</v>
      </c>
      <c r="K72" s="5">
        <v>0</v>
      </c>
      <c r="L72" s="4">
        <v>0</v>
      </c>
      <c r="M72" s="5" t="s">
        <v>24</v>
      </c>
      <c r="N72" s="5" t="s">
        <v>121</v>
      </c>
      <c r="O72" s="3" t="s">
        <v>26</v>
      </c>
      <c r="P72" s="4">
        <v>8868242</v>
      </c>
      <c r="Q72" s="4" t="s">
        <v>27</v>
      </c>
      <c r="R72" s="5">
        <v>0</v>
      </c>
      <c r="S72" s="5">
        <v>1</v>
      </c>
    </row>
  </sheetData>
  <mergeCells count="2">
    <mergeCell ref="A5:S7"/>
    <mergeCell ref="A2:F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1C014-D576-464A-859A-653C31F285AE}">
  <sheetPr>
    <pageSetUpPr fitToPage="1"/>
  </sheetPr>
  <dimension ref="A1:AK117"/>
  <sheetViews>
    <sheetView topLeftCell="W1" zoomScale="95" zoomScaleNormal="95" workbookViewId="0">
      <pane ySplit="8" topLeftCell="A94" activePane="bottomLeft" state="frozen"/>
      <selection activeCell="G1" sqref="G1"/>
      <selection pane="bottomLeft" activeCell="AI96" sqref="AI96"/>
    </sheetView>
  </sheetViews>
  <sheetFormatPr baseColWidth="10" defaultColWidth="11.42578125" defaultRowHeight="15.75" x14ac:dyDescent="0.25"/>
  <cols>
    <col min="1" max="1" width="25.7109375" style="130" customWidth="1"/>
    <col min="2" max="2" width="19.85546875" style="131" customWidth="1"/>
    <col min="3" max="3" width="15.7109375" style="129" customWidth="1"/>
    <col min="4" max="4" width="26.140625" style="130" customWidth="1"/>
    <col min="5" max="5" width="25.28515625" style="130" customWidth="1"/>
    <col min="6" max="6" width="25.28515625" style="129" bestFit="1" customWidth="1"/>
    <col min="7" max="7" width="20" style="128" customWidth="1"/>
    <col min="8" max="8" width="21.140625" style="126" customWidth="1"/>
    <col min="9" max="9" width="41.28515625" style="126" customWidth="1"/>
    <col min="10" max="10" width="19.140625" style="126" customWidth="1"/>
    <col min="11" max="11" width="9.7109375" style="126" customWidth="1"/>
    <col min="12" max="12" width="12.7109375" style="127" customWidth="1"/>
    <col min="13" max="13" width="11.28515625" style="127" customWidth="1"/>
    <col min="14" max="14" width="27.28515625" style="127" customWidth="1"/>
    <col min="15" max="15" width="12.28515625" style="127" customWidth="1"/>
    <col min="16" max="17" width="14.5703125" style="127" customWidth="1"/>
    <col min="18" max="18" width="34" style="127" customWidth="1"/>
    <col min="19" max="20" width="19.7109375" style="127" customWidth="1"/>
    <col min="21" max="22" width="25.7109375" style="126" customWidth="1"/>
    <col min="23" max="23" width="32.7109375" style="126" customWidth="1"/>
    <col min="24" max="24" width="16.42578125" style="126" bestFit="1" customWidth="1"/>
    <col min="25" max="25" width="17.85546875" style="126" bestFit="1" customWidth="1"/>
    <col min="26" max="27" width="13.28515625" style="126" customWidth="1"/>
    <col min="28" max="28" width="14" style="126" customWidth="1"/>
    <col min="29" max="29" width="13.28515625" style="126" bestFit="1" customWidth="1"/>
    <col min="30" max="30" width="13.28515625" style="126" customWidth="1"/>
    <col min="31" max="31" width="11.42578125" style="126" customWidth="1"/>
    <col min="32" max="32" width="14.7109375" style="126" customWidth="1"/>
    <col min="33" max="33" width="11.42578125" style="126" customWidth="1"/>
    <col min="34" max="34" width="13.28515625" style="126" bestFit="1" customWidth="1"/>
    <col min="35" max="35" width="16.5703125" style="126" customWidth="1"/>
    <col min="36" max="36" width="17.140625" style="126" customWidth="1"/>
    <col min="37" max="16384" width="11.42578125" style="126"/>
  </cols>
  <sheetData>
    <row r="1" spans="1:36" x14ac:dyDescent="0.25">
      <c r="A1" s="305" t="s">
        <v>122</v>
      </c>
      <c r="B1" s="305"/>
      <c r="C1" s="305"/>
      <c r="D1" s="305"/>
      <c r="E1" s="305"/>
      <c r="F1" s="305"/>
      <c r="G1" s="305"/>
      <c r="H1" s="305"/>
    </row>
    <row r="2" spans="1:36" x14ac:dyDescent="0.25">
      <c r="A2" s="305"/>
      <c r="B2" s="305"/>
      <c r="C2" s="305"/>
      <c r="D2" s="305"/>
      <c r="E2" s="305"/>
      <c r="F2" s="305"/>
      <c r="G2" s="305"/>
      <c r="H2" s="305"/>
    </row>
    <row r="3" spans="1:36" x14ac:dyDescent="0.25">
      <c r="A3" s="305"/>
      <c r="B3" s="305"/>
      <c r="C3" s="305"/>
      <c r="D3" s="305"/>
      <c r="E3" s="305"/>
      <c r="F3" s="305"/>
      <c r="G3" s="305"/>
      <c r="H3" s="305"/>
    </row>
    <row r="4" spans="1:36" x14ac:dyDescent="0.25">
      <c r="A4" s="305"/>
      <c r="B4" s="305"/>
      <c r="C4" s="305"/>
      <c r="D4" s="305"/>
      <c r="E4" s="305"/>
      <c r="F4" s="305"/>
      <c r="G4" s="305"/>
      <c r="H4" s="305"/>
    </row>
    <row r="5" spans="1:36" ht="16.5" thickBot="1" x14ac:dyDescent="0.3"/>
    <row r="6" spans="1:36" ht="16.5" thickBot="1" x14ac:dyDescent="0.25">
      <c r="A6" s="340" t="s">
        <v>123</v>
      </c>
      <c r="B6" s="341"/>
      <c r="C6" s="341"/>
      <c r="D6" s="341"/>
      <c r="E6" s="341"/>
      <c r="F6" s="341"/>
      <c r="G6" s="341"/>
      <c r="H6" s="342"/>
      <c r="I6" s="343" t="s">
        <v>124</v>
      </c>
      <c r="J6" s="344"/>
      <c r="K6" s="220"/>
      <c r="L6" s="220"/>
      <c r="M6" s="220"/>
      <c r="N6" s="220"/>
      <c r="O6" s="220"/>
      <c r="P6" s="220"/>
      <c r="Q6" s="220"/>
      <c r="R6" s="220"/>
      <c r="S6" s="221" t="s">
        <v>125</v>
      </c>
      <c r="T6" s="220"/>
      <c r="U6" s="218"/>
      <c r="V6" s="218"/>
      <c r="W6" s="218"/>
      <c r="X6" s="218"/>
      <c r="Y6" s="218"/>
      <c r="Z6" s="218"/>
      <c r="AA6" s="218"/>
      <c r="AB6" s="218"/>
      <c r="AC6" s="218"/>
      <c r="AD6" s="218"/>
      <c r="AE6" s="218"/>
      <c r="AF6" s="218"/>
      <c r="AG6" s="218"/>
      <c r="AH6" s="219"/>
      <c r="AI6" s="218"/>
      <c r="AJ6" s="328" t="s">
        <v>126</v>
      </c>
    </row>
    <row r="7" spans="1:36" s="133" customFormat="1" ht="12" thickBot="1" x14ac:dyDescent="0.25">
      <c r="A7" s="328" t="s">
        <v>127</v>
      </c>
      <c r="B7" s="328" t="s">
        <v>128</v>
      </c>
      <c r="C7" s="328" t="s">
        <v>129</v>
      </c>
      <c r="D7" s="328" t="s">
        <v>130</v>
      </c>
      <c r="E7" s="328" t="s">
        <v>131</v>
      </c>
      <c r="F7" s="328" t="s">
        <v>132</v>
      </c>
      <c r="G7" s="328" t="s">
        <v>133</v>
      </c>
      <c r="H7" s="328" t="s">
        <v>134</v>
      </c>
      <c r="I7" s="333" t="s">
        <v>135</v>
      </c>
      <c r="J7" s="333" t="s">
        <v>136</v>
      </c>
      <c r="K7" s="335" t="s">
        <v>137</v>
      </c>
      <c r="L7" s="336"/>
      <c r="M7" s="336"/>
      <c r="N7" s="336"/>
      <c r="O7" s="336"/>
      <c r="P7" s="336"/>
      <c r="Q7" s="336"/>
      <c r="R7" s="337"/>
      <c r="S7" s="217"/>
      <c r="T7" s="217"/>
      <c r="U7" s="338" t="s">
        <v>138</v>
      </c>
      <c r="V7" s="338" t="s">
        <v>139</v>
      </c>
      <c r="W7" s="216"/>
      <c r="X7" s="330">
        <v>2023</v>
      </c>
      <c r="Y7" s="331"/>
      <c r="Z7" s="331"/>
      <c r="AA7" s="331"/>
      <c r="AB7" s="331"/>
      <c r="AC7" s="331"/>
      <c r="AD7" s="331"/>
      <c r="AE7" s="331"/>
      <c r="AF7" s="331"/>
      <c r="AG7" s="331"/>
      <c r="AH7" s="331"/>
      <c r="AI7" s="332"/>
      <c r="AJ7" s="345"/>
    </row>
    <row r="8" spans="1:36" s="139" customFormat="1" ht="57" customHeight="1" thickBot="1" x14ac:dyDescent="0.25">
      <c r="A8" s="329"/>
      <c r="B8" s="329"/>
      <c r="C8" s="329"/>
      <c r="D8" s="329"/>
      <c r="E8" s="329"/>
      <c r="F8" s="329"/>
      <c r="G8" s="329"/>
      <c r="H8" s="329"/>
      <c r="I8" s="334"/>
      <c r="J8" s="334"/>
      <c r="K8" s="215" t="s">
        <v>140</v>
      </c>
      <c r="L8" s="215" t="s">
        <v>4</v>
      </c>
      <c r="M8" s="215" t="s">
        <v>141</v>
      </c>
      <c r="N8" s="215" t="s">
        <v>4</v>
      </c>
      <c r="O8" s="215" t="s">
        <v>142</v>
      </c>
      <c r="P8" s="215" t="s">
        <v>4</v>
      </c>
      <c r="Q8" s="215" t="s">
        <v>143</v>
      </c>
      <c r="R8" s="214" t="s">
        <v>4</v>
      </c>
      <c r="S8" s="213" t="s">
        <v>144</v>
      </c>
      <c r="T8" s="213" t="s">
        <v>4</v>
      </c>
      <c r="U8" s="339"/>
      <c r="V8" s="339"/>
      <c r="W8" s="212" t="s">
        <v>145</v>
      </c>
      <c r="X8" s="211" t="s">
        <v>146</v>
      </c>
      <c r="Y8" s="210" t="s">
        <v>147</v>
      </c>
      <c r="Z8" s="210" t="s">
        <v>148</v>
      </c>
      <c r="AA8" s="210" t="s">
        <v>149</v>
      </c>
      <c r="AB8" s="210" t="s">
        <v>150</v>
      </c>
      <c r="AC8" s="210" t="s">
        <v>151</v>
      </c>
      <c r="AD8" s="210" t="s">
        <v>152</v>
      </c>
      <c r="AE8" s="210" t="s">
        <v>153</v>
      </c>
      <c r="AF8" s="210" t="s">
        <v>154</v>
      </c>
      <c r="AG8" s="210" t="s">
        <v>155</v>
      </c>
      <c r="AH8" s="209" t="s">
        <v>156</v>
      </c>
      <c r="AI8" s="208" t="s">
        <v>157</v>
      </c>
      <c r="AJ8" s="346"/>
    </row>
    <row r="9" spans="1:36" ht="35.25" customHeight="1" x14ac:dyDescent="0.2">
      <c r="A9" s="347" t="s">
        <v>158</v>
      </c>
      <c r="B9" s="347" t="s">
        <v>159</v>
      </c>
      <c r="C9" s="347" t="s">
        <v>160</v>
      </c>
      <c r="D9" s="347" t="s">
        <v>161</v>
      </c>
      <c r="E9" s="347" t="s">
        <v>162</v>
      </c>
      <c r="F9" s="347" t="s">
        <v>163</v>
      </c>
      <c r="G9" s="350">
        <v>8000</v>
      </c>
      <c r="H9" s="350">
        <v>8000</v>
      </c>
      <c r="I9" s="347" t="s">
        <v>164</v>
      </c>
      <c r="J9" s="350" t="s">
        <v>165</v>
      </c>
      <c r="K9" s="347">
        <v>33</v>
      </c>
      <c r="L9" s="347" t="s">
        <v>166</v>
      </c>
      <c r="M9" s="347">
        <v>3301</v>
      </c>
      <c r="N9" s="347" t="s">
        <v>167</v>
      </c>
      <c r="O9" s="347">
        <v>1603</v>
      </c>
      <c r="P9" s="347" t="s">
        <v>168</v>
      </c>
      <c r="Q9" s="347">
        <v>3301085</v>
      </c>
      <c r="R9" s="347" t="s">
        <v>169</v>
      </c>
      <c r="S9" s="347">
        <v>91119</v>
      </c>
      <c r="T9" s="347" t="s">
        <v>170</v>
      </c>
      <c r="U9" s="350" t="s">
        <v>171</v>
      </c>
      <c r="V9" s="347" t="s">
        <v>172</v>
      </c>
      <c r="W9" s="270" t="s">
        <v>173</v>
      </c>
      <c r="X9" s="272"/>
      <c r="Y9" s="273">
        <v>13000000</v>
      </c>
      <c r="Z9" s="272"/>
      <c r="AA9" s="272"/>
      <c r="AB9" s="272"/>
      <c r="AC9" s="273"/>
      <c r="AD9" s="272"/>
      <c r="AE9" s="272"/>
      <c r="AF9" s="272"/>
      <c r="AG9" s="272"/>
      <c r="AH9" s="272"/>
      <c r="AI9" s="274">
        <f t="shared" ref="AI9:AI40" si="0">SUM(X9:AH9)</f>
        <v>13000000</v>
      </c>
      <c r="AJ9" s="275" t="s">
        <v>174</v>
      </c>
    </row>
    <row r="10" spans="1:36" ht="26.25" customHeight="1" x14ac:dyDescent="0.2">
      <c r="A10" s="316"/>
      <c r="B10" s="316"/>
      <c r="C10" s="316"/>
      <c r="D10" s="316"/>
      <c r="E10" s="316"/>
      <c r="F10" s="316"/>
      <c r="G10" s="351"/>
      <c r="H10" s="351"/>
      <c r="I10" s="316"/>
      <c r="J10" s="351"/>
      <c r="K10" s="316"/>
      <c r="L10" s="316"/>
      <c r="M10" s="316"/>
      <c r="N10" s="316"/>
      <c r="O10" s="316"/>
      <c r="P10" s="316"/>
      <c r="Q10" s="316"/>
      <c r="R10" s="316"/>
      <c r="S10" s="316"/>
      <c r="T10" s="316"/>
      <c r="U10" s="351"/>
      <c r="V10" s="316"/>
      <c r="W10" s="276" t="s">
        <v>175</v>
      </c>
      <c r="X10" s="277"/>
      <c r="Y10" s="278"/>
      <c r="Z10" s="277"/>
      <c r="AA10" s="277"/>
      <c r="AB10" s="277"/>
      <c r="AC10" s="278">
        <v>27000000</v>
      </c>
      <c r="AD10" s="277"/>
      <c r="AE10" s="277"/>
      <c r="AF10" s="277"/>
      <c r="AG10" s="277"/>
      <c r="AH10" s="277"/>
      <c r="AI10" s="279">
        <f t="shared" si="0"/>
        <v>27000000</v>
      </c>
      <c r="AJ10" s="277" t="s">
        <v>174</v>
      </c>
    </row>
    <row r="11" spans="1:36" ht="35.25" customHeight="1" x14ac:dyDescent="0.2">
      <c r="A11" s="316"/>
      <c r="B11" s="316"/>
      <c r="C11" s="316"/>
      <c r="D11" s="316"/>
      <c r="E11" s="316"/>
      <c r="F11" s="316"/>
      <c r="G11" s="351"/>
      <c r="H11" s="351"/>
      <c r="I11" s="316"/>
      <c r="J11" s="351"/>
      <c r="K11" s="316"/>
      <c r="L11" s="316"/>
      <c r="M11" s="316"/>
      <c r="N11" s="316"/>
      <c r="O11" s="316"/>
      <c r="P11" s="316"/>
      <c r="Q11" s="316"/>
      <c r="R11" s="316"/>
      <c r="S11" s="316"/>
      <c r="T11" s="316"/>
      <c r="U11" s="351"/>
      <c r="V11" s="348"/>
      <c r="W11" s="280" t="s">
        <v>176</v>
      </c>
      <c r="X11" s="277"/>
      <c r="Y11" s="278">
        <v>6733934</v>
      </c>
      <c r="Z11" s="277"/>
      <c r="AA11" s="277"/>
      <c r="AB11" s="277"/>
      <c r="AC11" s="278"/>
      <c r="AD11" s="277"/>
      <c r="AE11" s="277"/>
      <c r="AF11" s="277"/>
      <c r="AG11" s="277"/>
      <c r="AH11" s="277"/>
      <c r="AI11" s="279">
        <f t="shared" si="0"/>
        <v>6733934</v>
      </c>
      <c r="AJ11" s="277" t="s">
        <v>174</v>
      </c>
    </row>
    <row r="12" spans="1:36" ht="26.25" customHeight="1" x14ac:dyDescent="0.2">
      <c r="A12" s="316"/>
      <c r="B12" s="316"/>
      <c r="C12" s="316"/>
      <c r="D12" s="316"/>
      <c r="E12" s="316"/>
      <c r="F12" s="316"/>
      <c r="G12" s="351"/>
      <c r="H12" s="351"/>
      <c r="I12" s="316"/>
      <c r="J12" s="351"/>
      <c r="K12" s="316"/>
      <c r="L12" s="316"/>
      <c r="M12" s="316"/>
      <c r="N12" s="316"/>
      <c r="O12" s="316"/>
      <c r="P12" s="316"/>
      <c r="Q12" s="316"/>
      <c r="R12" s="316"/>
      <c r="S12" s="316"/>
      <c r="T12" s="316"/>
      <c r="U12" s="351"/>
      <c r="V12" s="316"/>
      <c r="W12" s="276" t="s">
        <v>177</v>
      </c>
      <c r="X12" s="277"/>
      <c r="Y12" s="277"/>
      <c r="Z12" s="277"/>
      <c r="AA12" s="277"/>
      <c r="AB12" s="277"/>
      <c r="AC12" s="278">
        <v>3250321</v>
      </c>
      <c r="AD12" s="277"/>
      <c r="AE12" s="277"/>
      <c r="AF12" s="277"/>
      <c r="AG12" s="277"/>
      <c r="AH12" s="277"/>
      <c r="AI12" s="279">
        <f t="shared" si="0"/>
        <v>3250321</v>
      </c>
      <c r="AJ12" s="277" t="s">
        <v>174</v>
      </c>
    </row>
    <row r="13" spans="1:36" ht="26.25" customHeight="1" x14ac:dyDescent="0.2">
      <c r="A13" s="316"/>
      <c r="B13" s="316"/>
      <c r="C13" s="316"/>
      <c r="D13" s="316"/>
      <c r="E13" s="316"/>
      <c r="F13" s="316"/>
      <c r="G13" s="351"/>
      <c r="H13" s="351"/>
      <c r="I13" s="316"/>
      <c r="J13" s="351"/>
      <c r="K13" s="316"/>
      <c r="L13" s="316"/>
      <c r="M13" s="316"/>
      <c r="N13" s="316"/>
      <c r="O13" s="316"/>
      <c r="P13" s="316"/>
      <c r="Q13" s="316"/>
      <c r="R13" s="348"/>
      <c r="S13" s="281">
        <v>381</v>
      </c>
      <c r="T13" s="281" t="s">
        <v>178</v>
      </c>
      <c r="U13" s="325" t="s">
        <v>179</v>
      </c>
      <c r="V13" s="322" t="s">
        <v>180</v>
      </c>
      <c r="W13" s="282" t="s">
        <v>181</v>
      </c>
      <c r="X13" s="277"/>
      <c r="Y13" s="278">
        <v>11646510</v>
      </c>
      <c r="Z13" s="277"/>
      <c r="AA13" s="277"/>
      <c r="AB13" s="277"/>
      <c r="AC13" s="278"/>
      <c r="AD13" s="277"/>
      <c r="AE13" s="277"/>
      <c r="AF13" s="277"/>
      <c r="AG13" s="277"/>
      <c r="AH13" s="277"/>
      <c r="AI13" s="279">
        <f t="shared" si="0"/>
        <v>11646510</v>
      </c>
      <c r="AJ13" s="277" t="s">
        <v>174</v>
      </c>
    </row>
    <row r="14" spans="1:36" ht="33.75" x14ac:dyDescent="0.2">
      <c r="A14" s="316"/>
      <c r="B14" s="316"/>
      <c r="C14" s="316"/>
      <c r="D14" s="316"/>
      <c r="E14" s="316"/>
      <c r="F14" s="316"/>
      <c r="G14" s="351"/>
      <c r="H14" s="351"/>
      <c r="I14" s="316"/>
      <c r="J14" s="351"/>
      <c r="K14" s="316"/>
      <c r="L14" s="316"/>
      <c r="M14" s="316"/>
      <c r="N14" s="316"/>
      <c r="O14" s="316"/>
      <c r="P14" s="316"/>
      <c r="Q14" s="316"/>
      <c r="R14" s="348"/>
      <c r="S14" s="281">
        <v>3856</v>
      </c>
      <c r="T14" s="281" t="s">
        <v>182</v>
      </c>
      <c r="U14" s="327"/>
      <c r="V14" s="324"/>
      <c r="W14" s="282" t="s">
        <v>181</v>
      </c>
      <c r="X14" s="277"/>
      <c r="Y14" s="278">
        <v>3000000</v>
      </c>
      <c r="Z14" s="277"/>
      <c r="AA14" s="277"/>
      <c r="AB14" s="277"/>
      <c r="AC14" s="278"/>
      <c r="AD14" s="277"/>
      <c r="AE14" s="277"/>
      <c r="AF14" s="277"/>
      <c r="AG14" s="277"/>
      <c r="AH14" s="277"/>
      <c r="AI14" s="279">
        <f t="shared" si="0"/>
        <v>3000000</v>
      </c>
      <c r="AJ14" s="277" t="s">
        <v>174</v>
      </c>
    </row>
    <row r="15" spans="1:36" ht="36.75" customHeight="1" x14ac:dyDescent="0.2">
      <c r="A15" s="316"/>
      <c r="B15" s="316"/>
      <c r="C15" s="316"/>
      <c r="D15" s="316"/>
      <c r="E15" s="316"/>
      <c r="F15" s="316"/>
      <c r="G15" s="351"/>
      <c r="H15" s="351"/>
      <c r="I15" s="316"/>
      <c r="J15" s="351"/>
      <c r="K15" s="316"/>
      <c r="L15" s="316"/>
      <c r="M15" s="316"/>
      <c r="N15" s="316"/>
      <c r="O15" s="316"/>
      <c r="P15" s="316"/>
      <c r="Q15" s="316"/>
      <c r="R15" s="348"/>
      <c r="S15" s="281">
        <v>4732</v>
      </c>
      <c r="T15" s="281" t="s">
        <v>183</v>
      </c>
      <c r="U15" s="325" t="s">
        <v>184</v>
      </c>
      <c r="V15" s="322" t="s">
        <v>185</v>
      </c>
      <c r="W15" s="282" t="s">
        <v>186</v>
      </c>
      <c r="X15" s="277"/>
      <c r="Y15" s="278">
        <v>4000000</v>
      </c>
      <c r="Z15" s="277"/>
      <c r="AA15" s="277"/>
      <c r="AB15" s="277"/>
      <c r="AC15" s="278"/>
      <c r="AD15" s="277"/>
      <c r="AE15" s="277"/>
      <c r="AF15" s="277"/>
      <c r="AG15" s="277"/>
      <c r="AH15" s="277"/>
      <c r="AI15" s="279">
        <f t="shared" si="0"/>
        <v>4000000</v>
      </c>
      <c r="AJ15" s="277" t="s">
        <v>174</v>
      </c>
    </row>
    <row r="16" spans="1:36" ht="78.75" x14ac:dyDescent="0.2">
      <c r="A16" s="316"/>
      <c r="B16" s="316"/>
      <c r="C16" s="316"/>
      <c r="D16" s="316"/>
      <c r="E16" s="316"/>
      <c r="F16" s="316"/>
      <c r="G16" s="351"/>
      <c r="H16" s="351"/>
      <c r="I16" s="316"/>
      <c r="J16" s="351"/>
      <c r="K16" s="316"/>
      <c r="L16" s="316"/>
      <c r="M16" s="316"/>
      <c r="N16" s="316"/>
      <c r="O16" s="316"/>
      <c r="P16" s="316"/>
      <c r="Q16" s="316"/>
      <c r="R16" s="348"/>
      <c r="S16" s="281">
        <v>47314</v>
      </c>
      <c r="T16" s="281" t="s">
        <v>187</v>
      </c>
      <c r="U16" s="326"/>
      <c r="V16" s="323"/>
      <c r="W16" s="282" t="s">
        <v>186</v>
      </c>
      <c r="X16" s="277"/>
      <c r="Y16" s="278">
        <v>3000000</v>
      </c>
      <c r="Z16" s="277"/>
      <c r="AA16" s="277"/>
      <c r="AB16" s="277"/>
      <c r="AC16" s="278"/>
      <c r="AD16" s="277"/>
      <c r="AE16" s="277"/>
      <c r="AF16" s="277"/>
      <c r="AG16" s="277"/>
      <c r="AH16" s="277"/>
      <c r="AI16" s="279">
        <f t="shared" si="0"/>
        <v>3000000</v>
      </c>
      <c r="AJ16" s="277" t="s">
        <v>174</v>
      </c>
    </row>
    <row r="17" spans="1:36" ht="101.25" x14ac:dyDescent="0.2">
      <c r="A17" s="316"/>
      <c r="B17" s="316"/>
      <c r="C17" s="316"/>
      <c r="D17" s="316"/>
      <c r="E17" s="316"/>
      <c r="F17" s="316"/>
      <c r="G17" s="351"/>
      <c r="H17" s="351"/>
      <c r="I17" s="316"/>
      <c r="J17" s="351"/>
      <c r="K17" s="316"/>
      <c r="L17" s="316"/>
      <c r="M17" s="316"/>
      <c r="N17" s="316"/>
      <c r="O17" s="316"/>
      <c r="P17" s="316"/>
      <c r="Q17" s="316"/>
      <c r="R17" s="348"/>
      <c r="S17" s="281">
        <v>47330</v>
      </c>
      <c r="T17" s="281" t="s">
        <v>188</v>
      </c>
      <c r="U17" s="326"/>
      <c r="V17" s="323"/>
      <c r="W17" s="282" t="s">
        <v>186</v>
      </c>
      <c r="X17" s="277"/>
      <c r="Y17" s="278">
        <v>4000000</v>
      </c>
      <c r="Z17" s="277"/>
      <c r="AA17" s="277"/>
      <c r="AB17" s="277"/>
      <c r="AC17" s="278"/>
      <c r="AD17" s="277"/>
      <c r="AE17" s="277"/>
      <c r="AF17" s="277"/>
      <c r="AG17" s="277"/>
      <c r="AH17" s="277"/>
      <c r="AI17" s="279">
        <f t="shared" si="0"/>
        <v>4000000</v>
      </c>
      <c r="AJ17" s="277" t="s">
        <v>174</v>
      </c>
    </row>
    <row r="18" spans="1:36" ht="78.75" x14ac:dyDescent="0.2">
      <c r="A18" s="317"/>
      <c r="B18" s="317"/>
      <c r="C18" s="317"/>
      <c r="D18" s="317"/>
      <c r="E18" s="317"/>
      <c r="F18" s="317"/>
      <c r="G18" s="352"/>
      <c r="H18" s="352"/>
      <c r="I18" s="317"/>
      <c r="J18" s="352"/>
      <c r="K18" s="317"/>
      <c r="L18" s="317"/>
      <c r="M18" s="317"/>
      <c r="N18" s="317"/>
      <c r="O18" s="317"/>
      <c r="P18" s="317"/>
      <c r="Q18" s="317"/>
      <c r="R18" s="349"/>
      <c r="S18" s="281">
        <v>4522</v>
      </c>
      <c r="T18" s="281" t="s">
        <v>189</v>
      </c>
      <c r="U18" s="327"/>
      <c r="V18" s="324"/>
      <c r="W18" s="282" t="s">
        <v>186</v>
      </c>
      <c r="X18" s="277"/>
      <c r="Y18" s="278">
        <v>20000000</v>
      </c>
      <c r="Z18" s="277"/>
      <c r="AA18" s="277"/>
      <c r="AB18" s="277"/>
      <c r="AC18" s="278"/>
      <c r="AD18" s="277"/>
      <c r="AE18" s="277"/>
      <c r="AF18" s="277"/>
      <c r="AG18" s="277"/>
      <c r="AH18" s="277"/>
      <c r="AI18" s="279">
        <f t="shared" si="0"/>
        <v>20000000</v>
      </c>
      <c r="AJ18" s="277" t="s">
        <v>174</v>
      </c>
    </row>
    <row r="19" spans="1:36" customFormat="1" ht="30.75" customHeight="1" x14ac:dyDescent="0.25">
      <c r="A19" s="298" t="s">
        <v>158</v>
      </c>
      <c r="B19" s="298" t="s">
        <v>159</v>
      </c>
      <c r="C19" s="298" t="s">
        <v>160</v>
      </c>
      <c r="D19" s="298" t="s">
        <v>190</v>
      </c>
      <c r="E19" s="298" t="s">
        <v>191</v>
      </c>
      <c r="F19" s="298" t="s">
        <v>192</v>
      </c>
      <c r="G19" s="298">
        <v>500</v>
      </c>
      <c r="H19" s="298">
        <v>250</v>
      </c>
      <c r="I19" s="298" t="s">
        <v>164</v>
      </c>
      <c r="J19" s="298" t="s">
        <v>165</v>
      </c>
      <c r="K19" s="298">
        <v>33</v>
      </c>
      <c r="L19" s="298" t="s">
        <v>166</v>
      </c>
      <c r="M19" s="298">
        <v>3301</v>
      </c>
      <c r="N19" s="298" t="s">
        <v>167</v>
      </c>
      <c r="O19" s="298">
        <v>1603</v>
      </c>
      <c r="P19" s="298" t="s">
        <v>168</v>
      </c>
      <c r="Q19" s="298">
        <v>3301098</v>
      </c>
      <c r="R19" s="298" t="s">
        <v>193</v>
      </c>
      <c r="S19" s="301">
        <v>322</v>
      </c>
      <c r="T19" s="301" t="s">
        <v>194</v>
      </c>
      <c r="U19" s="321" t="s">
        <v>179</v>
      </c>
      <c r="V19" s="301" t="s">
        <v>180</v>
      </c>
      <c r="W19" s="207" t="s">
        <v>195</v>
      </c>
      <c r="X19" s="205"/>
      <c r="Y19" s="205">
        <v>7000000</v>
      </c>
      <c r="Z19" s="205"/>
      <c r="AA19" s="205"/>
      <c r="AB19" s="205"/>
      <c r="AC19" s="206"/>
      <c r="AD19" s="205"/>
      <c r="AE19" s="205"/>
      <c r="AF19" s="205"/>
      <c r="AG19" s="205"/>
      <c r="AH19" s="205"/>
      <c r="AI19" s="204">
        <f t="shared" si="0"/>
        <v>7000000</v>
      </c>
      <c r="AJ19" s="203" t="s">
        <v>174</v>
      </c>
    </row>
    <row r="20" spans="1:36" customFormat="1" ht="30" customHeight="1" x14ac:dyDescent="0.25">
      <c r="A20" s="299"/>
      <c r="B20" s="299"/>
      <c r="C20" s="299"/>
      <c r="D20" s="299"/>
      <c r="E20" s="299"/>
      <c r="F20" s="299"/>
      <c r="G20" s="299"/>
      <c r="H20" s="299"/>
      <c r="I20" s="299"/>
      <c r="J20" s="299"/>
      <c r="K20" s="299"/>
      <c r="L20" s="299"/>
      <c r="M20" s="299"/>
      <c r="N20" s="299"/>
      <c r="O20" s="299"/>
      <c r="P20" s="299"/>
      <c r="Q20" s="299"/>
      <c r="R20" s="299"/>
      <c r="S20" s="299"/>
      <c r="T20" s="299"/>
      <c r="U20" s="319"/>
      <c r="V20" s="299"/>
      <c r="W20" s="167" t="s">
        <v>196</v>
      </c>
      <c r="X20" s="165"/>
      <c r="Y20" s="165"/>
      <c r="Z20" s="165"/>
      <c r="AA20" s="165"/>
      <c r="AB20" s="165"/>
      <c r="AC20" s="147">
        <v>20000000</v>
      </c>
      <c r="AD20" s="165"/>
      <c r="AE20" s="165"/>
      <c r="AF20" s="165"/>
      <c r="AG20" s="165"/>
      <c r="AH20" s="165"/>
      <c r="AI20" s="202">
        <f t="shared" si="0"/>
        <v>20000000</v>
      </c>
      <c r="AJ20" s="190" t="s">
        <v>174</v>
      </c>
    </row>
    <row r="21" spans="1:36" customFormat="1" ht="50.25" customHeight="1" x14ac:dyDescent="0.25">
      <c r="A21" s="296" t="s">
        <v>158</v>
      </c>
      <c r="B21" s="296" t="s">
        <v>159</v>
      </c>
      <c r="C21" s="296" t="s">
        <v>160</v>
      </c>
      <c r="D21" s="296" t="s">
        <v>197</v>
      </c>
      <c r="E21" s="296" t="s">
        <v>198</v>
      </c>
      <c r="F21" s="296" t="s">
        <v>199</v>
      </c>
      <c r="G21" s="296">
        <v>3</v>
      </c>
      <c r="H21" s="296">
        <v>1</v>
      </c>
      <c r="I21" s="296" t="s">
        <v>164</v>
      </c>
      <c r="J21" s="312" t="s">
        <v>165</v>
      </c>
      <c r="K21" s="296">
        <v>33</v>
      </c>
      <c r="L21" s="296" t="s">
        <v>166</v>
      </c>
      <c r="M21" s="296">
        <v>3301</v>
      </c>
      <c r="N21" s="296" t="s">
        <v>167</v>
      </c>
      <c r="O21" s="296">
        <v>1603</v>
      </c>
      <c r="P21" s="296" t="s">
        <v>168</v>
      </c>
      <c r="Q21" s="296">
        <v>3301053</v>
      </c>
      <c r="R21" s="296" t="s">
        <v>200</v>
      </c>
      <c r="S21" s="296">
        <v>91119</v>
      </c>
      <c r="T21" s="296" t="s">
        <v>170</v>
      </c>
      <c r="U21" s="306" t="s">
        <v>171</v>
      </c>
      <c r="V21" s="296" t="s">
        <v>172</v>
      </c>
      <c r="W21" s="157" t="s">
        <v>201</v>
      </c>
      <c r="X21" s="173"/>
      <c r="Y21" s="189"/>
      <c r="Z21" s="173"/>
      <c r="AA21" s="173"/>
      <c r="AB21" s="173"/>
      <c r="AC21" s="200">
        <v>25000000</v>
      </c>
      <c r="AD21" s="173"/>
      <c r="AE21" s="173"/>
      <c r="AF21" s="173"/>
      <c r="AG21" s="173"/>
      <c r="AH21" s="173"/>
      <c r="AI21" s="154">
        <f t="shared" si="0"/>
        <v>25000000</v>
      </c>
      <c r="AJ21" s="153" t="s">
        <v>174</v>
      </c>
    </row>
    <row r="22" spans="1:36" customFormat="1" ht="38.25" customHeight="1" x14ac:dyDescent="0.25">
      <c r="A22" s="297"/>
      <c r="B22" s="297"/>
      <c r="C22" s="297"/>
      <c r="D22" s="297"/>
      <c r="E22" s="297"/>
      <c r="F22" s="297"/>
      <c r="G22" s="297"/>
      <c r="H22" s="297"/>
      <c r="I22" s="297"/>
      <c r="J22" s="313"/>
      <c r="K22" s="297"/>
      <c r="L22" s="297"/>
      <c r="M22" s="297"/>
      <c r="N22" s="297"/>
      <c r="O22" s="297"/>
      <c r="P22" s="297"/>
      <c r="Q22" s="297"/>
      <c r="R22" s="297"/>
      <c r="S22" s="297"/>
      <c r="T22" s="297"/>
      <c r="U22" s="308"/>
      <c r="V22" s="297"/>
      <c r="W22" s="157" t="s">
        <v>202</v>
      </c>
      <c r="X22" s="173"/>
      <c r="Y22" s="188">
        <v>13995434</v>
      </c>
      <c r="Z22" s="173"/>
      <c r="AA22" s="173"/>
      <c r="AB22" s="173"/>
      <c r="AC22" s="200"/>
      <c r="AD22" s="173"/>
      <c r="AE22" s="173"/>
      <c r="AF22" s="173"/>
      <c r="AG22" s="173"/>
      <c r="AH22" s="173"/>
      <c r="AI22" s="154">
        <f t="shared" si="0"/>
        <v>13995434</v>
      </c>
      <c r="AJ22" s="153" t="s">
        <v>174</v>
      </c>
    </row>
    <row r="23" spans="1:36" customFormat="1" ht="78.75" x14ac:dyDescent="0.25">
      <c r="A23" s="160" t="s">
        <v>158</v>
      </c>
      <c r="B23" s="160" t="s">
        <v>159</v>
      </c>
      <c r="C23" s="160" t="s">
        <v>160</v>
      </c>
      <c r="D23" s="160" t="s">
        <v>197</v>
      </c>
      <c r="E23" s="160" t="s">
        <v>198</v>
      </c>
      <c r="F23" s="160" t="s">
        <v>199</v>
      </c>
      <c r="G23" s="160">
        <v>3</v>
      </c>
      <c r="H23" s="160">
        <v>1</v>
      </c>
      <c r="I23" s="160" t="s">
        <v>164</v>
      </c>
      <c r="J23" s="161" t="s">
        <v>165</v>
      </c>
      <c r="K23" s="160">
        <v>33</v>
      </c>
      <c r="L23" s="160" t="s">
        <v>166</v>
      </c>
      <c r="M23" s="160">
        <v>3301</v>
      </c>
      <c r="N23" s="160" t="s">
        <v>167</v>
      </c>
      <c r="O23" s="160">
        <v>1603</v>
      </c>
      <c r="P23" s="160" t="s">
        <v>168</v>
      </c>
      <c r="Q23" s="160">
        <v>3301053</v>
      </c>
      <c r="R23" s="201" t="s">
        <v>200</v>
      </c>
      <c r="S23" s="174">
        <v>8596</v>
      </c>
      <c r="T23" s="174" t="s">
        <v>170</v>
      </c>
      <c r="U23" s="182" t="s">
        <v>203</v>
      </c>
      <c r="V23" s="174" t="s">
        <v>204</v>
      </c>
      <c r="W23" s="157" t="s">
        <v>205</v>
      </c>
      <c r="X23" s="173"/>
      <c r="Y23" s="189">
        <v>20000000</v>
      </c>
      <c r="Z23" s="173"/>
      <c r="AA23" s="173"/>
      <c r="AB23" s="173"/>
      <c r="AC23" s="200"/>
      <c r="AD23" s="173"/>
      <c r="AE23" s="173"/>
      <c r="AF23" s="173"/>
      <c r="AG23" s="173"/>
      <c r="AH23" s="173"/>
      <c r="AI23" s="154">
        <f t="shared" si="0"/>
        <v>20000000</v>
      </c>
      <c r="AJ23" s="153" t="s">
        <v>174</v>
      </c>
    </row>
    <row r="24" spans="1:36" customFormat="1" ht="45" customHeight="1" x14ac:dyDescent="0.25">
      <c r="A24" s="320" t="s">
        <v>158</v>
      </c>
      <c r="B24" s="320" t="s">
        <v>159</v>
      </c>
      <c r="C24" s="320" t="s">
        <v>160</v>
      </c>
      <c r="D24" s="320" t="s">
        <v>197</v>
      </c>
      <c r="E24" s="320" t="s">
        <v>206</v>
      </c>
      <c r="F24" s="320" t="s">
        <v>207</v>
      </c>
      <c r="G24" s="320">
        <v>20</v>
      </c>
      <c r="H24" s="320">
        <v>5</v>
      </c>
      <c r="I24" s="320" t="s">
        <v>164</v>
      </c>
      <c r="J24" s="320" t="s">
        <v>165</v>
      </c>
      <c r="K24" s="320">
        <v>33</v>
      </c>
      <c r="L24" s="320" t="s">
        <v>166</v>
      </c>
      <c r="M24" s="320">
        <v>3301</v>
      </c>
      <c r="N24" s="320" t="s">
        <v>167</v>
      </c>
      <c r="O24" s="320">
        <v>1603</v>
      </c>
      <c r="P24" s="320" t="s">
        <v>168</v>
      </c>
      <c r="Q24" s="320">
        <v>3301053</v>
      </c>
      <c r="R24" s="320" t="s">
        <v>200</v>
      </c>
      <c r="S24" s="166">
        <v>32620</v>
      </c>
      <c r="T24" s="166" t="s">
        <v>208</v>
      </c>
      <c r="U24" s="192" t="s">
        <v>179</v>
      </c>
      <c r="V24" s="166" t="s">
        <v>180</v>
      </c>
      <c r="W24" s="167" t="s">
        <v>209</v>
      </c>
      <c r="X24" s="198"/>
      <c r="Y24" s="198">
        <v>0</v>
      </c>
      <c r="Z24" s="198"/>
      <c r="AA24" s="198"/>
      <c r="AB24" s="198"/>
      <c r="AC24" s="198"/>
      <c r="AD24" s="198"/>
      <c r="AE24" s="198"/>
      <c r="AF24" s="198"/>
      <c r="AG24" s="198"/>
      <c r="AH24" s="198"/>
      <c r="AI24" s="163">
        <f t="shared" si="0"/>
        <v>0</v>
      </c>
      <c r="AJ24" s="162" t="s">
        <v>210</v>
      </c>
    </row>
    <row r="25" spans="1:36" customFormat="1" ht="24.95" customHeight="1" x14ac:dyDescent="0.25">
      <c r="A25" s="301"/>
      <c r="B25" s="301"/>
      <c r="C25" s="301"/>
      <c r="D25" s="301"/>
      <c r="E25" s="301"/>
      <c r="F25" s="301"/>
      <c r="G25" s="301"/>
      <c r="H25" s="301"/>
      <c r="I25" s="301"/>
      <c r="J25" s="301"/>
      <c r="K25" s="301"/>
      <c r="L25" s="301"/>
      <c r="M25" s="301"/>
      <c r="N25" s="301"/>
      <c r="O25" s="301"/>
      <c r="P25" s="301"/>
      <c r="Q25" s="301"/>
      <c r="R25" s="301"/>
      <c r="S25" s="298">
        <v>8596</v>
      </c>
      <c r="T25" s="298" t="s">
        <v>211</v>
      </c>
      <c r="U25" s="318" t="s">
        <v>203</v>
      </c>
      <c r="V25" s="298" t="s">
        <v>204</v>
      </c>
      <c r="W25" s="167" t="s">
        <v>212</v>
      </c>
      <c r="X25" s="198"/>
      <c r="Y25" s="198">
        <v>50000000</v>
      </c>
      <c r="Z25" s="198"/>
      <c r="AA25" s="198"/>
      <c r="AB25" s="198"/>
      <c r="AC25" s="198"/>
      <c r="AD25" s="198"/>
      <c r="AE25" s="198"/>
      <c r="AF25" s="198"/>
      <c r="AG25" s="198"/>
      <c r="AH25" s="198"/>
      <c r="AI25" s="163">
        <f t="shared" si="0"/>
        <v>50000000</v>
      </c>
      <c r="AJ25" s="162" t="s">
        <v>210</v>
      </c>
    </row>
    <row r="26" spans="1:36" customFormat="1" ht="24.95" customHeight="1" x14ac:dyDescent="0.25">
      <c r="A26" s="301"/>
      <c r="B26" s="301"/>
      <c r="C26" s="301"/>
      <c r="D26" s="301"/>
      <c r="E26" s="301"/>
      <c r="F26" s="301"/>
      <c r="G26" s="301"/>
      <c r="H26" s="301"/>
      <c r="I26" s="301"/>
      <c r="J26" s="301"/>
      <c r="K26" s="301"/>
      <c r="L26" s="301"/>
      <c r="M26" s="301"/>
      <c r="N26" s="301"/>
      <c r="O26" s="301"/>
      <c r="P26" s="301"/>
      <c r="Q26" s="301"/>
      <c r="R26" s="301"/>
      <c r="S26" s="299"/>
      <c r="T26" s="299"/>
      <c r="U26" s="319"/>
      <c r="V26" s="299"/>
      <c r="W26" s="167" t="s">
        <v>213</v>
      </c>
      <c r="X26" s="198"/>
      <c r="Y26" s="199">
        <v>235000000</v>
      </c>
      <c r="Z26" s="198"/>
      <c r="AA26" s="198"/>
      <c r="AB26" s="198"/>
      <c r="AC26" s="198"/>
      <c r="AD26" s="198"/>
      <c r="AE26" s="198"/>
      <c r="AF26" s="198"/>
      <c r="AG26" s="198"/>
      <c r="AH26" s="198"/>
      <c r="AI26" s="163">
        <f t="shared" si="0"/>
        <v>235000000</v>
      </c>
      <c r="AJ26" s="162" t="s">
        <v>210</v>
      </c>
    </row>
    <row r="27" spans="1:36" customFormat="1" ht="33.75" x14ac:dyDescent="0.25">
      <c r="A27" s="301"/>
      <c r="B27" s="301"/>
      <c r="C27" s="301"/>
      <c r="D27" s="301"/>
      <c r="E27" s="301"/>
      <c r="F27" s="301"/>
      <c r="G27" s="301"/>
      <c r="H27" s="301"/>
      <c r="I27" s="301"/>
      <c r="J27" s="301"/>
      <c r="K27" s="301"/>
      <c r="L27" s="301"/>
      <c r="M27" s="301"/>
      <c r="N27" s="301"/>
      <c r="O27" s="301"/>
      <c r="P27" s="301"/>
      <c r="Q27" s="301"/>
      <c r="R27" s="301"/>
      <c r="S27" s="166">
        <v>91119</v>
      </c>
      <c r="T27" s="166" t="s">
        <v>170</v>
      </c>
      <c r="U27" s="318" t="s">
        <v>171</v>
      </c>
      <c r="V27" s="298" t="s">
        <v>172</v>
      </c>
      <c r="W27" s="167" t="s">
        <v>214</v>
      </c>
      <c r="X27" s="165"/>
      <c r="Y27" s="165">
        <v>30000000</v>
      </c>
      <c r="Z27" s="165"/>
      <c r="AA27" s="165"/>
      <c r="AB27" s="165"/>
      <c r="AC27" s="165"/>
      <c r="AD27" s="165"/>
      <c r="AE27" s="165"/>
      <c r="AF27" s="165"/>
      <c r="AG27" s="165"/>
      <c r="AH27" s="165"/>
      <c r="AI27" s="163">
        <f t="shared" si="0"/>
        <v>30000000</v>
      </c>
      <c r="AJ27" s="162" t="s">
        <v>210</v>
      </c>
    </row>
    <row r="28" spans="1:36" customFormat="1" ht="45" x14ac:dyDescent="0.25">
      <c r="A28" s="301"/>
      <c r="B28" s="301"/>
      <c r="C28" s="301"/>
      <c r="D28" s="301"/>
      <c r="E28" s="301"/>
      <c r="F28" s="301"/>
      <c r="G28" s="301"/>
      <c r="H28" s="301"/>
      <c r="I28" s="301"/>
      <c r="J28" s="301"/>
      <c r="K28" s="301"/>
      <c r="L28" s="301"/>
      <c r="M28" s="301"/>
      <c r="N28" s="301"/>
      <c r="O28" s="301"/>
      <c r="P28" s="301"/>
      <c r="Q28" s="301"/>
      <c r="R28" s="301"/>
      <c r="S28" s="166">
        <v>96290</v>
      </c>
      <c r="T28" s="166" t="s">
        <v>215</v>
      </c>
      <c r="U28" s="319"/>
      <c r="V28" s="299"/>
      <c r="W28" s="167" t="s">
        <v>216</v>
      </c>
      <c r="X28" s="165"/>
      <c r="Y28" s="170">
        <v>38000000</v>
      </c>
      <c r="Z28" s="165"/>
      <c r="AA28" s="165"/>
      <c r="AB28" s="165"/>
      <c r="AC28" s="165"/>
      <c r="AD28" s="165"/>
      <c r="AE28" s="165"/>
      <c r="AF28" s="165"/>
      <c r="AG28" s="165"/>
      <c r="AH28" s="165"/>
      <c r="AI28" s="163">
        <f t="shared" si="0"/>
        <v>38000000</v>
      </c>
      <c r="AJ28" s="162" t="s">
        <v>210</v>
      </c>
    </row>
    <row r="29" spans="1:36" customFormat="1" ht="22.5" x14ac:dyDescent="0.25">
      <c r="A29" s="301"/>
      <c r="B29" s="301"/>
      <c r="C29" s="301"/>
      <c r="D29" s="301"/>
      <c r="E29" s="301"/>
      <c r="F29" s="301"/>
      <c r="G29" s="301"/>
      <c r="H29" s="301"/>
      <c r="I29" s="301"/>
      <c r="J29" s="301"/>
      <c r="K29" s="301"/>
      <c r="L29" s="301"/>
      <c r="M29" s="301"/>
      <c r="N29" s="301"/>
      <c r="O29" s="301"/>
      <c r="P29" s="301"/>
      <c r="Q29" s="301"/>
      <c r="R29" s="301"/>
      <c r="S29" s="166" t="s">
        <v>217</v>
      </c>
      <c r="T29" s="166" t="s">
        <v>217</v>
      </c>
      <c r="U29" s="187" t="s">
        <v>218</v>
      </c>
      <c r="V29" s="150" t="s">
        <v>219</v>
      </c>
      <c r="W29" s="167" t="s">
        <v>220</v>
      </c>
      <c r="X29" s="196"/>
      <c r="Y29" s="196">
        <v>1000000</v>
      </c>
      <c r="Z29" s="196"/>
      <c r="AA29" s="196"/>
      <c r="AB29" s="196"/>
      <c r="AC29" s="196"/>
      <c r="AD29" s="196"/>
      <c r="AE29" s="196"/>
      <c r="AF29" s="196"/>
      <c r="AG29" s="196"/>
      <c r="AH29" s="196"/>
      <c r="AI29" s="163">
        <f t="shared" si="0"/>
        <v>1000000</v>
      </c>
      <c r="AJ29" s="162" t="s">
        <v>210</v>
      </c>
    </row>
    <row r="30" spans="1:36" customFormat="1" ht="19.5" customHeight="1" x14ac:dyDescent="0.25">
      <c r="A30" s="301"/>
      <c r="B30" s="301"/>
      <c r="C30" s="301"/>
      <c r="D30" s="301"/>
      <c r="E30" s="301"/>
      <c r="F30" s="301"/>
      <c r="G30" s="301"/>
      <c r="H30" s="301"/>
      <c r="I30" s="301"/>
      <c r="J30" s="301"/>
      <c r="K30" s="301"/>
      <c r="L30" s="301"/>
      <c r="M30" s="301"/>
      <c r="N30" s="301"/>
      <c r="O30" s="301"/>
      <c r="P30" s="301"/>
      <c r="Q30" s="301"/>
      <c r="R30" s="301"/>
      <c r="S30" s="298" t="s">
        <v>217</v>
      </c>
      <c r="T30" s="298" t="s">
        <v>217</v>
      </c>
      <c r="U30" s="318" t="s">
        <v>221</v>
      </c>
      <c r="V30" s="298" t="s">
        <v>222</v>
      </c>
      <c r="W30" s="167" t="s">
        <v>223</v>
      </c>
      <c r="X30" s="196"/>
      <c r="Y30" s="197">
        <v>28000000</v>
      </c>
      <c r="Z30" s="196"/>
      <c r="AA30" s="196"/>
      <c r="AB30" s="196"/>
      <c r="AC30" s="196"/>
      <c r="AD30" s="196"/>
      <c r="AE30" s="196"/>
      <c r="AF30" s="196"/>
      <c r="AG30" s="196"/>
      <c r="AH30" s="196"/>
      <c r="AI30" s="163">
        <f t="shared" si="0"/>
        <v>28000000</v>
      </c>
      <c r="AJ30" s="162" t="s">
        <v>210</v>
      </c>
    </row>
    <row r="31" spans="1:36" customFormat="1" ht="19.5" customHeight="1" x14ac:dyDescent="0.25">
      <c r="A31" s="301"/>
      <c r="B31" s="301"/>
      <c r="C31" s="301"/>
      <c r="D31" s="301"/>
      <c r="E31" s="301"/>
      <c r="F31" s="301"/>
      <c r="G31" s="301"/>
      <c r="H31" s="301"/>
      <c r="I31" s="301"/>
      <c r="J31" s="301"/>
      <c r="K31" s="301"/>
      <c r="L31" s="301"/>
      <c r="M31" s="301"/>
      <c r="N31" s="301"/>
      <c r="O31" s="301"/>
      <c r="P31" s="301"/>
      <c r="Q31" s="301"/>
      <c r="R31" s="301"/>
      <c r="S31" s="299"/>
      <c r="T31" s="299"/>
      <c r="U31" s="319"/>
      <c r="V31" s="299"/>
      <c r="W31" s="167" t="s">
        <v>224</v>
      </c>
      <c r="X31" s="165"/>
      <c r="Y31" s="165">
        <v>1000000</v>
      </c>
      <c r="Z31" s="165"/>
      <c r="AA31" s="165"/>
      <c r="AB31" s="165"/>
      <c r="AC31" s="165"/>
      <c r="AD31" s="165"/>
      <c r="AE31" s="165"/>
      <c r="AF31" s="165"/>
      <c r="AG31" s="165"/>
      <c r="AH31" s="165"/>
      <c r="AI31" s="163">
        <f t="shared" si="0"/>
        <v>1000000</v>
      </c>
      <c r="AJ31" s="162" t="s">
        <v>210</v>
      </c>
    </row>
    <row r="32" spans="1:36" customFormat="1" ht="50.1" customHeight="1" x14ac:dyDescent="0.25">
      <c r="A32" s="296" t="s">
        <v>158</v>
      </c>
      <c r="B32" s="296" t="s">
        <v>159</v>
      </c>
      <c r="C32" s="296" t="s">
        <v>160</v>
      </c>
      <c r="D32" s="296" t="s">
        <v>197</v>
      </c>
      <c r="E32" s="296" t="s">
        <v>225</v>
      </c>
      <c r="F32" s="296" t="s">
        <v>226</v>
      </c>
      <c r="G32" s="296">
        <v>12</v>
      </c>
      <c r="H32" s="296">
        <v>3</v>
      </c>
      <c r="I32" s="296" t="s">
        <v>164</v>
      </c>
      <c r="J32" s="296" t="s">
        <v>165</v>
      </c>
      <c r="K32" s="296">
        <v>33</v>
      </c>
      <c r="L32" s="296" t="s">
        <v>166</v>
      </c>
      <c r="M32" s="296">
        <v>3301</v>
      </c>
      <c r="N32" s="296" t="s">
        <v>167</v>
      </c>
      <c r="O32" s="296">
        <v>1603</v>
      </c>
      <c r="P32" s="296" t="s">
        <v>168</v>
      </c>
      <c r="Q32" s="296">
        <v>3301053</v>
      </c>
      <c r="R32" s="296" t="s">
        <v>200</v>
      </c>
      <c r="S32" s="296">
        <v>91119</v>
      </c>
      <c r="T32" s="296" t="s">
        <v>170</v>
      </c>
      <c r="U32" s="306" t="s">
        <v>171</v>
      </c>
      <c r="V32" s="296" t="s">
        <v>172</v>
      </c>
      <c r="W32" s="167" t="s">
        <v>227</v>
      </c>
      <c r="X32" s="175"/>
      <c r="Y32" s="175">
        <v>28924000</v>
      </c>
      <c r="Z32" s="175"/>
      <c r="AA32" s="175"/>
      <c r="AB32" s="175"/>
      <c r="AC32" s="175"/>
      <c r="AD32" s="175"/>
      <c r="AE32" s="175"/>
      <c r="AF32" s="175"/>
      <c r="AG32" s="175"/>
      <c r="AH32" s="175"/>
      <c r="AI32" s="185">
        <f t="shared" si="0"/>
        <v>28924000</v>
      </c>
      <c r="AJ32" s="184" t="s">
        <v>210</v>
      </c>
    </row>
    <row r="33" spans="1:36" customFormat="1" ht="50.1" customHeight="1" x14ac:dyDescent="0.25">
      <c r="A33" s="297"/>
      <c r="B33" s="297"/>
      <c r="C33" s="297"/>
      <c r="D33" s="297"/>
      <c r="E33" s="297"/>
      <c r="F33" s="297"/>
      <c r="G33" s="297"/>
      <c r="H33" s="297"/>
      <c r="I33" s="297"/>
      <c r="J33" s="297"/>
      <c r="K33" s="297"/>
      <c r="L33" s="297"/>
      <c r="M33" s="297"/>
      <c r="N33" s="297"/>
      <c r="O33" s="297"/>
      <c r="P33" s="297"/>
      <c r="Q33" s="297"/>
      <c r="R33" s="297"/>
      <c r="S33" s="297"/>
      <c r="T33" s="297"/>
      <c r="U33" s="308"/>
      <c r="V33" s="297"/>
      <c r="W33" s="167" t="s">
        <v>228</v>
      </c>
      <c r="X33" s="175"/>
      <c r="Y33" s="170">
        <v>4609279</v>
      </c>
      <c r="Z33" s="175"/>
      <c r="AA33" s="175"/>
      <c r="AB33" s="175"/>
      <c r="AC33" s="175"/>
      <c r="AD33" s="175"/>
      <c r="AE33" s="175"/>
      <c r="AF33" s="175"/>
      <c r="AG33" s="175"/>
      <c r="AH33" s="175"/>
      <c r="AI33" s="185">
        <f t="shared" si="0"/>
        <v>4609279</v>
      </c>
      <c r="AJ33" s="184" t="s">
        <v>210</v>
      </c>
    </row>
    <row r="34" spans="1:36" customFormat="1" ht="33" customHeight="1" x14ac:dyDescent="0.25">
      <c r="A34" s="298" t="s">
        <v>158</v>
      </c>
      <c r="B34" s="298" t="s">
        <v>159</v>
      </c>
      <c r="C34" s="298" t="s">
        <v>160</v>
      </c>
      <c r="D34" s="298" t="s">
        <v>229</v>
      </c>
      <c r="E34" s="298" t="s">
        <v>230</v>
      </c>
      <c r="F34" s="298" t="s">
        <v>231</v>
      </c>
      <c r="G34" s="298">
        <v>900</v>
      </c>
      <c r="H34" s="298">
        <v>900</v>
      </c>
      <c r="I34" s="298" t="s">
        <v>164</v>
      </c>
      <c r="J34" s="298" t="s">
        <v>165</v>
      </c>
      <c r="K34" s="298">
        <v>33</v>
      </c>
      <c r="L34" s="298" t="s">
        <v>166</v>
      </c>
      <c r="M34" s="298">
        <v>3301</v>
      </c>
      <c r="N34" s="298" t="s">
        <v>167</v>
      </c>
      <c r="O34" s="298">
        <v>1603</v>
      </c>
      <c r="P34" s="298" t="s">
        <v>168</v>
      </c>
      <c r="Q34" s="298">
        <v>3301087</v>
      </c>
      <c r="R34" s="298" t="s">
        <v>232</v>
      </c>
      <c r="S34" s="298" t="s">
        <v>233</v>
      </c>
      <c r="T34" s="298" t="s">
        <v>234</v>
      </c>
      <c r="U34" s="318" t="s">
        <v>171</v>
      </c>
      <c r="V34" s="298" t="s">
        <v>172</v>
      </c>
      <c r="W34" s="264" t="s">
        <v>235</v>
      </c>
      <c r="X34" s="283"/>
      <c r="Y34" s="283">
        <v>78562150</v>
      </c>
      <c r="Z34" s="283"/>
      <c r="AA34" s="283"/>
      <c r="AB34" s="283"/>
      <c r="AC34" s="283"/>
      <c r="AD34" s="283"/>
      <c r="AE34" s="283"/>
      <c r="AF34" s="283"/>
      <c r="AG34" s="283"/>
      <c r="AH34" s="283"/>
      <c r="AI34" s="268">
        <f t="shared" si="0"/>
        <v>78562150</v>
      </c>
      <c r="AJ34" s="269" t="s">
        <v>210</v>
      </c>
    </row>
    <row r="35" spans="1:36" customFormat="1" ht="29.25" customHeight="1" x14ac:dyDescent="0.25">
      <c r="A35" s="301"/>
      <c r="B35" s="301"/>
      <c r="C35" s="301"/>
      <c r="D35" s="301"/>
      <c r="E35" s="301"/>
      <c r="F35" s="301"/>
      <c r="G35" s="301"/>
      <c r="H35" s="301"/>
      <c r="I35" s="301"/>
      <c r="J35" s="301"/>
      <c r="K35" s="301"/>
      <c r="L35" s="301"/>
      <c r="M35" s="301"/>
      <c r="N35" s="301"/>
      <c r="O35" s="301"/>
      <c r="P35" s="301"/>
      <c r="Q35" s="301"/>
      <c r="R35" s="301"/>
      <c r="S35" s="301"/>
      <c r="T35" s="301"/>
      <c r="U35" s="321"/>
      <c r="V35" s="301"/>
      <c r="W35" s="167" t="s">
        <v>236</v>
      </c>
      <c r="X35" s="165"/>
      <c r="Y35" s="165"/>
      <c r="Z35" s="165"/>
      <c r="AA35" s="165"/>
      <c r="AB35" s="165"/>
      <c r="AC35" s="165">
        <v>360690000</v>
      </c>
      <c r="AD35" s="165"/>
      <c r="AE35" s="165"/>
      <c r="AF35" s="165"/>
      <c r="AG35" s="165"/>
      <c r="AH35" s="165"/>
      <c r="AI35" s="163">
        <f t="shared" si="0"/>
        <v>360690000</v>
      </c>
      <c r="AJ35" s="162" t="s">
        <v>210</v>
      </c>
    </row>
    <row r="36" spans="1:36" customFormat="1" ht="30.75" customHeight="1" x14ac:dyDescent="0.25">
      <c r="A36" s="301"/>
      <c r="B36" s="301"/>
      <c r="C36" s="301"/>
      <c r="D36" s="301"/>
      <c r="E36" s="301"/>
      <c r="F36" s="301"/>
      <c r="G36" s="301"/>
      <c r="H36" s="301"/>
      <c r="I36" s="301"/>
      <c r="J36" s="301"/>
      <c r="K36" s="301"/>
      <c r="L36" s="301"/>
      <c r="M36" s="301"/>
      <c r="N36" s="301"/>
      <c r="O36" s="301"/>
      <c r="P36" s="301"/>
      <c r="Q36" s="301"/>
      <c r="R36" s="301"/>
      <c r="S36" s="301"/>
      <c r="T36" s="301"/>
      <c r="U36" s="321"/>
      <c r="V36" s="301"/>
      <c r="W36" s="264" t="s">
        <v>237</v>
      </c>
      <c r="X36" s="283"/>
      <c r="Y36" s="283"/>
      <c r="Z36" s="283"/>
      <c r="AA36" s="283"/>
      <c r="AB36" s="283"/>
      <c r="AC36" s="283"/>
      <c r="AD36" s="283"/>
      <c r="AE36" s="283"/>
      <c r="AF36" s="283"/>
      <c r="AG36" s="283"/>
      <c r="AH36" s="283">
        <v>6715500</v>
      </c>
      <c r="AI36" s="268">
        <f t="shared" si="0"/>
        <v>6715500</v>
      </c>
      <c r="AJ36" s="269" t="s">
        <v>210</v>
      </c>
    </row>
    <row r="37" spans="1:36" customFormat="1" ht="30.75" customHeight="1" x14ac:dyDescent="0.25">
      <c r="A37" s="301"/>
      <c r="B37" s="301"/>
      <c r="C37" s="301"/>
      <c r="D37" s="301"/>
      <c r="E37" s="301"/>
      <c r="F37" s="301"/>
      <c r="G37" s="301"/>
      <c r="H37" s="301"/>
      <c r="I37" s="301"/>
      <c r="J37" s="301"/>
      <c r="K37" s="301"/>
      <c r="L37" s="301"/>
      <c r="M37" s="301"/>
      <c r="N37" s="301"/>
      <c r="O37" s="301"/>
      <c r="P37" s="301"/>
      <c r="Q37" s="301"/>
      <c r="R37" s="301"/>
      <c r="S37" s="301"/>
      <c r="T37" s="301"/>
      <c r="U37" s="321"/>
      <c r="V37" s="301"/>
      <c r="W37" s="167" t="s">
        <v>236</v>
      </c>
      <c r="X37" s="165"/>
      <c r="Y37" s="165"/>
      <c r="Z37" s="165"/>
      <c r="AA37" s="165"/>
      <c r="AB37" s="165"/>
      <c r="AC37" s="170">
        <v>33967809</v>
      </c>
      <c r="AD37" s="165"/>
      <c r="AE37" s="165"/>
      <c r="AF37" s="165"/>
      <c r="AG37" s="165"/>
      <c r="AH37" s="165"/>
      <c r="AI37" s="163">
        <f t="shared" si="0"/>
        <v>33967809</v>
      </c>
      <c r="AJ37" s="162" t="s">
        <v>210</v>
      </c>
    </row>
    <row r="38" spans="1:36" customFormat="1" ht="30.75" customHeight="1" x14ac:dyDescent="0.25">
      <c r="A38" s="301"/>
      <c r="B38" s="301"/>
      <c r="C38" s="301"/>
      <c r="D38" s="301"/>
      <c r="E38" s="301"/>
      <c r="F38" s="301"/>
      <c r="G38" s="301"/>
      <c r="H38" s="301"/>
      <c r="I38" s="301"/>
      <c r="J38" s="301"/>
      <c r="K38" s="301"/>
      <c r="L38" s="301"/>
      <c r="M38" s="301"/>
      <c r="N38" s="301"/>
      <c r="O38" s="301"/>
      <c r="P38" s="301"/>
      <c r="Q38" s="301"/>
      <c r="R38" s="301"/>
      <c r="S38" s="299"/>
      <c r="T38" s="299"/>
      <c r="U38" s="319"/>
      <c r="V38" s="299"/>
      <c r="W38" s="167" t="s">
        <v>238</v>
      </c>
      <c r="X38" s="165"/>
      <c r="Y38" s="170">
        <v>74000000</v>
      </c>
      <c r="Z38" s="165"/>
      <c r="AA38" s="165"/>
      <c r="AB38" s="165"/>
      <c r="AC38" s="165"/>
      <c r="AD38" s="165"/>
      <c r="AE38" s="165"/>
      <c r="AF38" s="165"/>
      <c r="AG38" s="165"/>
      <c r="AH38" s="165"/>
      <c r="AI38" s="163">
        <f t="shared" si="0"/>
        <v>74000000</v>
      </c>
      <c r="AJ38" s="162" t="s">
        <v>210</v>
      </c>
    </row>
    <row r="39" spans="1:36" customFormat="1" ht="33.75" x14ac:dyDescent="0.25">
      <c r="A39" s="299"/>
      <c r="B39" s="299"/>
      <c r="C39" s="299"/>
      <c r="D39" s="299"/>
      <c r="E39" s="299"/>
      <c r="F39" s="299"/>
      <c r="G39" s="299"/>
      <c r="H39" s="299"/>
      <c r="I39" s="299"/>
      <c r="J39" s="299"/>
      <c r="K39" s="299"/>
      <c r="L39" s="299"/>
      <c r="M39" s="299"/>
      <c r="N39" s="299"/>
      <c r="O39" s="299"/>
      <c r="P39" s="299"/>
      <c r="Q39" s="299"/>
      <c r="R39" s="299"/>
      <c r="S39" s="166">
        <v>91119</v>
      </c>
      <c r="T39" s="166" t="s">
        <v>170</v>
      </c>
      <c r="U39" s="192" t="s">
        <v>171</v>
      </c>
      <c r="V39" s="166" t="s">
        <v>172</v>
      </c>
      <c r="W39" s="167" t="s">
        <v>239</v>
      </c>
      <c r="X39" s="165"/>
      <c r="Y39" s="165">
        <v>44456000</v>
      </c>
      <c r="Z39" s="165"/>
      <c r="AA39" s="165"/>
      <c r="AB39" s="165"/>
      <c r="AC39" s="165"/>
      <c r="AD39" s="165"/>
      <c r="AE39" s="165"/>
      <c r="AF39" s="165"/>
      <c r="AG39" s="165"/>
      <c r="AH39" s="165"/>
      <c r="AI39" s="195">
        <f t="shared" si="0"/>
        <v>44456000</v>
      </c>
      <c r="AJ39" s="194" t="s">
        <v>210</v>
      </c>
    </row>
    <row r="40" spans="1:36" customFormat="1" ht="28.5" customHeight="1" x14ac:dyDescent="0.25">
      <c r="A40" s="296" t="s">
        <v>158</v>
      </c>
      <c r="B40" s="296" t="s">
        <v>159</v>
      </c>
      <c r="C40" s="296" t="s">
        <v>160</v>
      </c>
      <c r="D40" s="296" t="s">
        <v>229</v>
      </c>
      <c r="E40" s="296" t="s">
        <v>240</v>
      </c>
      <c r="F40" s="296" t="s">
        <v>241</v>
      </c>
      <c r="G40" s="296">
        <v>8</v>
      </c>
      <c r="H40" s="296">
        <v>8</v>
      </c>
      <c r="I40" s="296" t="s">
        <v>164</v>
      </c>
      <c r="J40" s="296" t="s">
        <v>165</v>
      </c>
      <c r="K40" s="296">
        <v>33</v>
      </c>
      <c r="L40" s="296" t="s">
        <v>166</v>
      </c>
      <c r="M40" s="296">
        <v>3301</v>
      </c>
      <c r="N40" s="296" t="s">
        <v>167</v>
      </c>
      <c r="O40" s="296">
        <v>1603</v>
      </c>
      <c r="P40" s="296" t="s">
        <v>168</v>
      </c>
      <c r="Q40" s="296">
        <v>3301087</v>
      </c>
      <c r="R40" s="296" t="s">
        <v>232</v>
      </c>
      <c r="S40" s="296" t="s">
        <v>233</v>
      </c>
      <c r="T40" s="296" t="s">
        <v>234</v>
      </c>
      <c r="U40" s="306" t="s">
        <v>171</v>
      </c>
      <c r="V40" s="296" t="s">
        <v>172</v>
      </c>
      <c r="W40" s="167" t="s">
        <v>242</v>
      </c>
      <c r="X40" s="175"/>
      <c r="Y40" s="175">
        <v>24045000</v>
      </c>
      <c r="Z40" s="175"/>
      <c r="AA40" s="175"/>
      <c r="AB40" s="175"/>
      <c r="AC40" s="175"/>
      <c r="AD40" s="175"/>
      <c r="AE40" s="175"/>
      <c r="AF40" s="175"/>
      <c r="AG40" s="175"/>
      <c r="AH40" s="175"/>
      <c r="AI40" s="185">
        <f t="shared" si="0"/>
        <v>24045000</v>
      </c>
      <c r="AJ40" s="184" t="s">
        <v>210</v>
      </c>
    </row>
    <row r="41" spans="1:36" customFormat="1" ht="28.5" customHeight="1" x14ac:dyDescent="0.25">
      <c r="A41" s="297"/>
      <c r="B41" s="297"/>
      <c r="C41" s="297"/>
      <c r="D41" s="297"/>
      <c r="E41" s="297"/>
      <c r="F41" s="297"/>
      <c r="G41" s="297"/>
      <c r="H41" s="297"/>
      <c r="I41" s="297"/>
      <c r="J41" s="297"/>
      <c r="K41" s="297"/>
      <c r="L41" s="297"/>
      <c r="M41" s="297"/>
      <c r="N41" s="297"/>
      <c r="O41" s="297"/>
      <c r="P41" s="297"/>
      <c r="Q41" s="297"/>
      <c r="R41" s="297"/>
      <c r="S41" s="297"/>
      <c r="T41" s="297"/>
      <c r="U41" s="308"/>
      <c r="V41" s="297"/>
      <c r="W41" s="167" t="s">
        <v>243</v>
      </c>
      <c r="X41" s="175"/>
      <c r="Y41" s="170">
        <v>10213400</v>
      </c>
      <c r="Z41" s="175"/>
      <c r="AA41" s="175"/>
      <c r="AB41" s="175"/>
      <c r="AC41" s="175"/>
      <c r="AD41" s="175"/>
      <c r="AE41" s="175"/>
      <c r="AF41" s="175"/>
      <c r="AG41" s="175"/>
      <c r="AH41" s="175"/>
      <c r="AI41" s="185">
        <f t="shared" ref="AI41:AI72" si="1">SUM(X41:AH41)</f>
        <v>10213400</v>
      </c>
      <c r="AJ41" s="184" t="s">
        <v>210</v>
      </c>
    </row>
    <row r="42" spans="1:36" customFormat="1" ht="112.5" x14ac:dyDescent="0.25">
      <c r="A42" s="150" t="s">
        <v>158</v>
      </c>
      <c r="B42" s="150" t="s">
        <v>159</v>
      </c>
      <c r="C42" s="150" t="s">
        <v>160</v>
      </c>
      <c r="D42" s="150" t="s">
        <v>244</v>
      </c>
      <c r="E42" s="150" t="s">
        <v>245</v>
      </c>
      <c r="F42" s="150" t="s">
        <v>246</v>
      </c>
      <c r="G42" s="150">
        <v>20</v>
      </c>
      <c r="H42" s="150">
        <v>7</v>
      </c>
      <c r="I42" s="150" t="s">
        <v>164</v>
      </c>
      <c r="J42" s="150" t="s">
        <v>165</v>
      </c>
      <c r="K42" s="150">
        <v>33</v>
      </c>
      <c r="L42" s="150" t="s">
        <v>166</v>
      </c>
      <c r="M42" s="150">
        <v>3301</v>
      </c>
      <c r="N42" s="150" t="s">
        <v>167</v>
      </c>
      <c r="O42" s="150">
        <v>1603</v>
      </c>
      <c r="P42" s="150" t="s">
        <v>168</v>
      </c>
      <c r="Q42" s="150">
        <v>3301073</v>
      </c>
      <c r="R42" s="193" t="s">
        <v>247</v>
      </c>
      <c r="S42" s="166">
        <v>891</v>
      </c>
      <c r="T42" s="166" t="s">
        <v>248</v>
      </c>
      <c r="U42" s="192" t="s">
        <v>203</v>
      </c>
      <c r="V42" s="166" t="s">
        <v>204</v>
      </c>
      <c r="W42" s="167" t="s">
        <v>249</v>
      </c>
      <c r="X42" s="165"/>
      <c r="Y42" s="165">
        <v>1000000</v>
      </c>
      <c r="Z42" s="165"/>
      <c r="AA42" s="165"/>
      <c r="AB42" s="165"/>
      <c r="AC42" s="165"/>
      <c r="AD42" s="165"/>
      <c r="AE42" s="165"/>
      <c r="AF42" s="165"/>
      <c r="AG42" s="165"/>
      <c r="AH42" s="165"/>
      <c r="AI42" s="191">
        <f t="shared" si="1"/>
        <v>1000000</v>
      </c>
      <c r="AJ42" s="190" t="s">
        <v>210</v>
      </c>
    </row>
    <row r="43" spans="1:36" customFormat="1" ht="28.5" customHeight="1" x14ac:dyDescent="0.25">
      <c r="A43" s="296" t="s">
        <v>158</v>
      </c>
      <c r="B43" s="296" t="s">
        <v>159</v>
      </c>
      <c r="C43" s="296" t="s">
        <v>160</v>
      </c>
      <c r="D43" s="296" t="s">
        <v>250</v>
      </c>
      <c r="E43" s="296" t="s">
        <v>251</v>
      </c>
      <c r="F43" s="296" t="s">
        <v>252</v>
      </c>
      <c r="G43" s="296">
        <v>500</v>
      </c>
      <c r="H43" s="296">
        <v>166</v>
      </c>
      <c r="I43" s="296" t="s">
        <v>164</v>
      </c>
      <c r="J43" s="312" t="s">
        <v>165</v>
      </c>
      <c r="K43" s="296">
        <v>33</v>
      </c>
      <c r="L43" s="296" t="s">
        <v>166</v>
      </c>
      <c r="M43" s="296">
        <v>3301</v>
      </c>
      <c r="N43" s="296" t="s">
        <v>167</v>
      </c>
      <c r="O43" s="296">
        <v>1603</v>
      </c>
      <c r="P43" s="296" t="s">
        <v>168</v>
      </c>
      <c r="Q43" s="296">
        <v>3301087</v>
      </c>
      <c r="R43" s="296" t="s">
        <v>232</v>
      </c>
      <c r="S43" s="296">
        <v>91119</v>
      </c>
      <c r="T43" s="296" t="s">
        <v>170</v>
      </c>
      <c r="U43" s="306" t="s">
        <v>171</v>
      </c>
      <c r="V43" s="296" t="s">
        <v>172</v>
      </c>
      <c r="W43" s="157" t="s">
        <v>253</v>
      </c>
      <c r="X43" s="173"/>
      <c r="Y43" s="189">
        <v>7630000</v>
      </c>
      <c r="Z43" s="173"/>
      <c r="AA43" s="173"/>
      <c r="AB43" s="173"/>
      <c r="AC43" s="173"/>
      <c r="AD43" s="173"/>
      <c r="AE43" s="173"/>
      <c r="AF43" s="173"/>
      <c r="AG43" s="173"/>
      <c r="AH43" s="173"/>
      <c r="AI43" s="154">
        <f t="shared" si="1"/>
        <v>7630000</v>
      </c>
      <c r="AJ43" s="153" t="s">
        <v>210</v>
      </c>
    </row>
    <row r="44" spans="1:36" customFormat="1" ht="28.5" customHeight="1" x14ac:dyDescent="0.25">
      <c r="A44" s="297"/>
      <c r="B44" s="297"/>
      <c r="C44" s="297"/>
      <c r="D44" s="297"/>
      <c r="E44" s="297"/>
      <c r="F44" s="297"/>
      <c r="G44" s="297"/>
      <c r="H44" s="297"/>
      <c r="I44" s="297"/>
      <c r="J44" s="313"/>
      <c r="K44" s="297"/>
      <c r="L44" s="297"/>
      <c r="M44" s="297"/>
      <c r="N44" s="297"/>
      <c r="O44" s="297"/>
      <c r="P44" s="297"/>
      <c r="Q44" s="297"/>
      <c r="R44" s="297"/>
      <c r="S44" s="297"/>
      <c r="T44" s="297"/>
      <c r="U44" s="308"/>
      <c r="V44" s="297"/>
      <c r="W44" s="167" t="s">
        <v>254</v>
      </c>
      <c r="X44" s="178"/>
      <c r="Y44" s="188">
        <v>3000000</v>
      </c>
      <c r="Z44" s="178"/>
      <c r="AA44" s="178"/>
      <c r="AB44" s="178"/>
      <c r="AC44" s="178"/>
      <c r="AD44" s="178"/>
      <c r="AE44" s="178"/>
      <c r="AF44" s="178"/>
      <c r="AG44" s="178"/>
      <c r="AH44" s="178"/>
      <c r="AI44" s="154">
        <f t="shared" si="1"/>
        <v>3000000</v>
      </c>
      <c r="AJ44" s="153" t="s">
        <v>210</v>
      </c>
    </row>
    <row r="45" spans="1:36" customFormat="1" ht="28.5" customHeight="1" x14ac:dyDescent="0.25">
      <c r="A45" s="315" t="s">
        <v>158</v>
      </c>
      <c r="B45" s="315" t="s">
        <v>159</v>
      </c>
      <c r="C45" s="315" t="s">
        <v>160</v>
      </c>
      <c r="D45" s="315" t="s">
        <v>255</v>
      </c>
      <c r="E45" s="315" t="s">
        <v>256</v>
      </c>
      <c r="F45" s="315" t="s">
        <v>257</v>
      </c>
      <c r="G45" s="315">
        <v>2</v>
      </c>
      <c r="H45" s="315">
        <v>0.78</v>
      </c>
      <c r="I45" s="315" t="s">
        <v>164</v>
      </c>
      <c r="J45" s="353" t="s">
        <v>165</v>
      </c>
      <c r="K45" s="315">
        <v>33</v>
      </c>
      <c r="L45" s="315" t="s">
        <v>166</v>
      </c>
      <c r="M45" s="315">
        <v>3301</v>
      </c>
      <c r="N45" s="315" t="s">
        <v>167</v>
      </c>
      <c r="O45" s="315">
        <v>1603</v>
      </c>
      <c r="P45" s="315" t="s">
        <v>168</v>
      </c>
      <c r="Q45" s="315">
        <v>3301068</v>
      </c>
      <c r="R45" s="315" t="s">
        <v>258</v>
      </c>
      <c r="S45" s="315">
        <v>547</v>
      </c>
      <c r="T45" s="315" t="s">
        <v>259</v>
      </c>
      <c r="U45" s="356" t="s">
        <v>260</v>
      </c>
      <c r="V45" s="315" t="s">
        <v>261</v>
      </c>
      <c r="W45" s="264" t="s">
        <v>262</v>
      </c>
      <c r="X45" s="266"/>
      <c r="Y45" s="267">
        <v>1000000</v>
      </c>
      <c r="Z45" s="266"/>
      <c r="AA45" s="266"/>
      <c r="AB45" s="266"/>
      <c r="AC45" s="266"/>
      <c r="AD45" s="266"/>
      <c r="AE45" s="266"/>
      <c r="AF45" s="266"/>
      <c r="AG45" s="266"/>
      <c r="AH45" s="266"/>
      <c r="AI45" s="268">
        <f t="shared" si="1"/>
        <v>1000000</v>
      </c>
      <c r="AJ45" s="269" t="s">
        <v>210</v>
      </c>
    </row>
    <row r="46" spans="1:36" customFormat="1" ht="28.5" customHeight="1" x14ac:dyDescent="0.25">
      <c r="A46" s="316"/>
      <c r="B46" s="316"/>
      <c r="C46" s="316"/>
      <c r="D46" s="316"/>
      <c r="E46" s="316"/>
      <c r="F46" s="316"/>
      <c r="G46" s="316"/>
      <c r="H46" s="316"/>
      <c r="I46" s="316"/>
      <c r="J46" s="354"/>
      <c r="K46" s="316"/>
      <c r="L46" s="316"/>
      <c r="M46" s="316"/>
      <c r="N46" s="316"/>
      <c r="O46" s="316"/>
      <c r="P46" s="316"/>
      <c r="Q46" s="316"/>
      <c r="R46" s="316"/>
      <c r="S46" s="317"/>
      <c r="T46" s="317"/>
      <c r="U46" s="352"/>
      <c r="V46" s="317"/>
      <c r="W46" s="264" t="s">
        <v>263</v>
      </c>
      <c r="X46" s="266"/>
      <c r="Y46" s="267">
        <v>65000000</v>
      </c>
      <c r="Z46" s="266"/>
      <c r="AA46" s="266"/>
      <c r="AB46" s="266"/>
      <c r="AC46" s="266"/>
      <c r="AD46" s="266"/>
      <c r="AE46" s="266"/>
      <c r="AF46" s="266"/>
      <c r="AG46" s="266"/>
      <c r="AH46" s="266"/>
      <c r="AI46" s="268">
        <f t="shared" si="1"/>
        <v>65000000</v>
      </c>
      <c r="AJ46" s="269" t="s">
        <v>210</v>
      </c>
    </row>
    <row r="47" spans="1:36" customFormat="1" ht="28.5" customHeight="1" x14ac:dyDescent="0.25">
      <c r="A47" s="317"/>
      <c r="B47" s="317"/>
      <c r="C47" s="317"/>
      <c r="D47" s="317"/>
      <c r="E47" s="317"/>
      <c r="F47" s="317"/>
      <c r="G47" s="317"/>
      <c r="H47" s="317"/>
      <c r="I47" s="317"/>
      <c r="J47" s="355"/>
      <c r="K47" s="317"/>
      <c r="L47" s="317"/>
      <c r="M47" s="317"/>
      <c r="N47" s="317"/>
      <c r="O47" s="317"/>
      <c r="P47" s="317"/>
      <c r="Q47" s="317"/>
      <c r="R47" s="317"/>
      <c r="S47" s="271" t="s">
        <v>217</v>
      </c>
      <c r="T47" s="271" t="s">
        <v>217</v>
      </c>
      <c r="U47" s="265" t="s">
        <v>218</v>
      </c>
      <c r="V47" s="264" t="s">
        <v>219</v>
      </c>
      <c r="W47" s="264" t="s">
        <v>264</v>
      </c>
      <c r="X47" s="266"/>
      <c r="Y47" s="267">
        <v>1000000</v>
      </c>
      <c r="Z47" s="266"/>
      <c r="AA47" s="266"/>
      <c r="AB47" s="266"/>
      <c r="AC47" s="266"/>
      <c r="AD47" s="266"/>
      <c r="AE47" s="266"/>
      <c r="AF47" s="266"/>
      <c r="AG47" s="266"/>
      <c r="AH47" s="266"/>
      <c r="AI47" s="268">
        <f t="shared" si="1"/>
        <v>1000000</v>
      </c>
      <c r="AJ47" s="269" t="s">
        <v>210</v>
      </c>
    </row>
    <row r="48" spans="1:36" customFormat="1" ht="45" x14ac:dyDescent="0.25">
      <c r="A48" s="160" t="s">
        <v>158</v>
      </c>
      <c r="B48" s="160" t="s">
        <v>159</v>
      </c>
      <c r="C48" s="160" t="s">
        <v>160</v>
      </c>
      <c r="D48" s="158" t="s">
        <v>265</v>
      </c>
      <c r="E48" s="160" t="s">
        <v>266</v>
      </c>
      <c r="F48" s="160" t="s">
        <v>267</v>
      </c>
      <c r="G48" s="160">
        <v>1</v>
      </c>
      <c r="H48" s="160">
        <v>0.34</v>
      </c>
      <c r="I48" s="160" t="s">
        <v>164</v>
      </c>
      <c r="J48" s="160" t="s">
        <v>165</v>
      </c>
      <c r="K48" s="160">
        <v>33</v>
      </c>
      <c r="L48" s="160" t="s">
        <v>166</v>
      </c>
      <c r="M48" s="160">
        <v>3301</v>
      </c>
      <c r="N48" s="160" t="s">
        <v>167</v>
      </c>
      <c r="O48" s="160">
        <v>1603</v>
      </c>
      <c r="P48" s="160" t="s">
        <v>168</v>
      </c>
      <c r="Q48" s="158">
        <v>3301071</v>
      </c>
      <c r="R48" s="186" t="s">
        <v>268</v>
      </c>
      <c r="S48" s="158">
        <v>91119</v>
      </c>
      <c r="T48" s="158" t="s">
        <v>170</v>
      </c>
      <c r="U48" s="179" t="s">
        <v>171</v>
      </c>
      <c r="V48" s="158" t="s">
        <v>172</v>
      </c>
      <c r="W48" s="167" t="s">
        <v>269</v>
      </c>
      <c r="X48" s="175"/>
      <c r="Y48" s="175">
        <v>15000000</v>
      </c>
      <c r="Z48" s="175"/>
      <c r="AA48" s="175"/>
      <c r="AB48" s="175"/>
      <c r="AC48" s="175"/>
      <c r="AD48" s="175"/>
      <c r="AE48" s="175"/>
      <c r="AF48" s="175"/>
      <c r="AG48" s="175"/>
      <c r="AH48" s="175"/>
      <c r="AI48" s="185">
        <f t="shared" si="1"/>
        <v>15000000</v>
      </c>
      <c r="AJ48" s="184" t="s">
        <v>210</v>
      </c>
    </row>
    <row r="49" spans="1:36" customFormat="1" ht="99.95" customHeight="1" x14ac:dyDescent="0.25">
      <c r="A49" s="298" t="s">
        <v>158</v>
      </c>
      <c r="B49" s="298" t="s">
        <v>159</v>
      </c>
      <c r="C49" s="298" t="s">
        <v>270</v>
      </c>
      <c r="D49" s="298" t="s">
        <v>271</v>
      </c>
      <c r="E49" s="298" t="s">
        <v>272</v>
      </c>
      <c r="F49" s="298" t="s">
        <v>273</v>
      </c>
      <c r="G49" s="298">
        <v>4</v>
      </c>
      <c r="H49" s="298">
        <v>1</v>
      </c>
      <c r="I49" s="298" t="s">
        <v>274</v>
      </c>
      <c r="J49" s="302">
        <v>2020252900029</v>
      </c>
      <c r="K49" s="298">
        <v>33</v>
      </c>
      <c r="L49" s="298" t="s">
        <v>166</v>
      </c>
      <c r="M49" s="298">
        <v>3302</v>
      </c>
      <c r="N49" s="298" t="s">
        <v>275</v>
      </c>
      <c r="O49" s="298">
        <v>1603</v>
      </c>
      <c r="P49" s="298" t="s">
        <v>168</v>
      </c>
      <c r="Q49" s="298">
        <v>3302070</v>
      </c>
      <c r="R49" s="298" t="s">
        <v>276</v>
      </c>
      <c r="S49" s="298">
        <v>91119</v>
      </c>
      <c r="T49" s="298" t="s">
        <v>170</v>
      </c>
      <c r="U49" s="298" t="s">
        <v>171</v>
      </c>
      <c r="V49" s="298" t="s">
        <v>172</v>
      </c>
      <c r="W49" s="157" t="s">
        <v>277</v>
      </c>
      <c r="X49" s="164"/>
      <c r="Y49" s="165">
        <v>33000000</v>
      </c>
      <c r="Z49" s="164"/>
      <c r="AA49" s="164"/>
      <c r="AB49" s="164"/>
      <c r="AC49" s="164"/>
      <c r="AD49" s="164"/>
      <c r="AE49" s="164"/>
      <c r="AF49" s="164"/>
      <c r="AG49" s="164"/>
      <c r="AH49" s="164"/>
      <c r="AI49" s="163">
        <f t="shared" si="1"/>
        <v>33000000</v>
      </c>
      <c r="AJ49" s="162" t="s">
        <v>210</v>
      </c>
    </row>
    <row r="50" spans="1:36" customFormat="1" ht="99.95" customHeight="1" x14ac:dyDescent="0.25">
      <c r="A50" s="299"/>
      <c r="B50" s="299"/>
      <c r="C50" s="299"/>
      <c r="D50" s="299"/>
      <c r="E50" s="299"/>
      <c r="F50" s="299"/>
      <c r="G50" s="299"/>
      <c r="H50" s="299"/>
      <c r="I50" s="299"/>
      <c r="J50" s="304"/>
      <c r="K50" s="299"/>
      <c r="L50" s="299"/>
      <c r="M50" s="299"/>
      <c r="N50" s="299"/>
      <c r="O50" s="299"/>
      <c r="P50" s="299"/>
      <c r="Q50" s="299"/>
      <c r="R50" s="299"/>
      <c r="S50" s="299"/>
      <c r="T50" s="299"/>
      <c r="U50" s="299"/>
      <c r="V50" s="299"/>
      <c r="W50" s="167" t="s">
        <v>278</v>
      </c>
      <c r="X50" s="171"/>
      <c r="Y50" s="170">
        <v>22059000</v>
      </c>
      <c r="Z50" s="171"/>
      <c r="AA50" s="171"/>
      <c r="AB50" s="171"/>
      <c r="AC50" s="171"/>
      <c r="AD50" s="171"/>
      <c r="AE50" s="171"/>
      <c r="AF50" s="171"/>
      <c r="AG50" s="171"/>
      <c r="AH50" s="171"/>
      <c r="AI50" s="163">
        <f t="shared" si="1"/>
        <v>22059000</v>
      </c>
      <c r="AJ50" s="162" t="s">
        <v>210</v>
      </c>
    </row>
    <row r="51" spans="1:36" customFormat="1" ht="41.1" customHeight="1" x14ac:dyDescent="0.25">
      <c r="A51" s="296" t="s">
        <v>158</v>
      </c>
      <c r="B51" s="296" t="s">
        <v>159</v>
      </c>
      <c r="C51" s="296" t="s">
        <v>270</v>
      </c>
      <c r="D51" s="296" t="s">
        <v>279</v>
      </c>
      <c r="E51" s="296" t="s">
        <v>280</v>
      </c>
      <c r="F51" s="296" t="s">
        <v>281</v>
      </c>
      <c r="G51" s="296">
        <v>1</v>
      </c>
      <c r="H51" s="296" t="s">
        <v>282</v>
      </c>
      <c r="I51" s="296" t="s">
        <v>274</v>
      </c>
      <c r="J51" s="312">
        <v>2020252900029</v>
      </c>
      <c r="K51" s="296">
        <v>33</v>
      </c>
      <c r="L51" s="296" t="s">
        <v>166</v>
      </c>
      <c r="M51" s="296">
        <v>3302</v>
      </c>
      <c r="N51" s="296" t="s">
        <v>275</v>
      </c>
      <c r="O51" s="296">
        <v>1603</v>
      </c>
      <c r="P51" s="296" t="s">
        <v>168</v>
      </c>
      <c r="Q51" s="296">
        <v>3302078</v>
      </c>
      <c r="R51" s="296" t="s">
        <v>283</v>
      </c>
      <c r="S51" s="296">
        <v>91119</v>
      </c>
      <c r="T51" s="296" t="s">
        <v>170</v>
      </c>
      <c r="U51" s="296" t="s">
        <v>171</v>
      </c>
      <c r="V51" s="296" t="s">
        <v>172</v>
      </c>
      <c r="W51" s="167" t="s">
        <v>284</v>
      </c>
      <c r="X51" s="175"/>
      <c r="Y51" s="175">
        <v>10402000</v>
      </c>
      <c r="Z51" s="175"/>
      <c r="AA51" s="175"/>
      <c r="AB51" s="175"/>
      <c r="AC51" s="175"/>
      <c r="AD51" s="175"/>
      <c r="AE51" s="175"/>
      <c r="AF51" s="175"/>
      <c r="AG51" s="175"/>
      <c r="AH51" s="175"/>
      <c r="AI51" s="154">
        <f t="shared" si="1"/>
        <v>10402000</v>
      </c>
      <c r="AJ51" s="153" t="s">
        <v>210</v>
      </c>
    </row>
    <row r="52" spans="1:36" customFormat="1" ht="41.1" customHeight="1" x14ac:dyDescent="0.25">
      <c r="A52" s="297"/>
      <c r="B52" s="297"/>
      <c r="C52" s="297"/>
      <c r="D52" s="297"/>
      <c r="E52" s="297"/>
      <c r="F52" s="297"/>
      <c r="G52" s="297"/>
      <c r="H52" s="297"/>
      <c r="I52" s="297"/>
      <c r="J52" s="313"/>
      <c r="K52" s="297"/>
      <c r="L52" s="297"/>
      <c r="M52" s="297"/>
      <c r="N52" s="297"/>
      <c r="O52" s="297"/>
      <c r="P52" s="297"/>
      <c r="Q52" s="297"/>
      <c r="R52" s="297"/>
      <c r="S52" s="297"/>
      <c r="T52" s="297"/>
      <c r="U52" s="297"/>
      <c r="V52" s="297"/>
      <c r="W52" s="167" t="s">
        <v>285</v>
      </c>
      <c r="X52" s="175"/>
      <c r="Y52" s="170">
        <v>2886667</v>
      </c>
      <c r="Z52" s="175"/>
      <c r="AA52" s="175"/>
      <c r="AB52" s="175"/>
      <c r="AC52" s="175"/>
      <c r="AD52" s="175"/>
      <c r="AE52" s="175"/>
      <c r="AF52" s="175"/>
      <c r="AG52" s="175"/>
      <c r="AH52" s="175"/>
      <c r="AI52" s="154">
        <f t="shared" si="1"/>
        <v>2886667</v>
      </c>
      <c r="AJ52" s="153" t="s">
        <v>210</v>
      </c>
    </row>
    <row r="53" spans="1:36" customFormat="1" ht="20.100000000000001" customHeight="1" x14ac:dyDescent="0.25">
      <c r="A53" s="298" t="s">
        <v>158</v>
      </c>
      <c r="B53" s="298" t="s">
        <v>159</v>
      </c>
      <c r="C53" s="298" t="s">
        <v>270</v>
      </c>
      <c r="D53" s="298" t="s">
        <v>286</v>
      </c>
      <c r="E53" s="298" t="s">
        <v>287</v>
      </c>
      <c r="F53" s="298" t="s">
        <v>288</v>
      </c>
      <c r="G53" s="298">
        <v>3</v>
      </c>
      <c r="H53" s="298">
        <v>0.68</v>
      </c>
      <c r="I53" s="298" t="s">
        <v>274</v>
      </c>
      <c r="J53" s="302">
        <v>2020252900029</v>
      </c>
      <c r="K53" s="298">
        <v>33</v>
      </c>
      <c r="L53" s="298" t="s">
        <v>166</v>
      </c>
      <c r="M53" s="298">
        <v>3302</v>
      </c>
      <c r="N53" s="298" t="s">
        <v>275</v>
      </c>
      <c r="O53" s="298">
        <v>1603</v>
      </c>
      <c r="P53" s="298" t="s">
        <v>168</v>
      </c>
      <c r="Q53" s="298">
        <v>3302051</v>
      </c>
      <c r="R53" s="298" t="s">
        <v>289</v>
      </c>
      <c r="S53" s="298">
        <v>91119</v>
      </c>
      <c r="T53" s="298" t="s">
        <v>170</v>
      </c>
      <c r="U53" s="298" t="s">
        <v>171</v>
      </c>
      <c r="V53" s="298" t="s">
        <v>172</v>
      </c>
      <c r="W53" s="167" t="s">
        <v>290</v>
      </c>
      <c r="X53" s="165"/>
      <c r="Y53" s="165">
        <v>51327000</v>
      </c>
      <c r="Z53" s="165"/>
      <c r="AA53" s="165"/>
      <c r="AB53" s="165"/>
      <c r="AC53" s="165"/>
      <c r="AD53" s="165"/>
      <c r="AE53" s="165"/>
      <c r="AF53" s="165"/>
      <c r="AG53" s="165"/>
      <c r="AH53" s="165"/>
      <c r="AI53" s="163">
        <f t="shared" si="1"/>
        <v>51327000</v>
      </c>
      <c r="AJ53" s="162" t="s">
        <v>210</v>
      </c>
    </row>
    <row r="54" spans="1:36" customFormat="1" ht="20.100000000000001" customHeight="1" x14ac:dyDescent="0.25">
      <c r="A54" s="301"/>
      <c r="B54" s="301"/>
      <c r="C54" s="301"/>
      <c r="D54" s="301"/>
      <c r="E54" s="301"/>
      <c r="F54" s="301"/>
      <c r="G54" s="301"/>
      <c r="H54" s="301"/>
      <c r="I54" s="301"/>
      <c r="J54" s="303"/>
      <c r="K54" s="301"/>
      <c r="L54" s="301"/>
      <c r="M54" s="301"/>
      <c r="N54" s="301"/>
      <c r="O54" s="301"/>
      <c r="P54" s="301"/>
      <c r="Q54" s="301"/>
      <c r="R54" s="301"/>
      <c r="S54" s="299"/>
      <c r="T54" s="299"/>
      <c r="U54" s="299"/>
      <c r="V54" s="299"/>
      <c r="W54" s="167" t="s">
        <v>291</v>
      </c>
      <c r="X54" s="165"/>
      <c r="Y54" s="170">
        <v>9441934</v>
      </c>
      <c r="Z54" s="165"/>
      <c r="AA54" s="165"/>
      <c r="AB54" s="165"/>
      <c r="AC54" s="165"/>
      <c r="AD54" s="165"/>
      <c r="AE54" s="165"/>
      <c r="AF54" s="165"/>
      <c r="AG54" s="165"/>
      <c r="AH54" s="165"/>
      <c r="AI54" s="163">
        <f t="shared" si="1"/>
        <v>9441934</v>
      </c>
      <c r="AJ54" s="162" t="s">
        <v>210</v>
      </c>
    </row>
    <row r="55" spans="1:36" customFormat="1" ht="30" customHeight="1" x14ac:dyDescent="0.25">
      <c r="A55" s="301"/>
      <c r="B55" s="301"/>
      <c r="C55" s="301"/>
      <c r="D55" s="301"/>
      <c r="E55" s="301"/>
      <c r="F55" s="301"/>
      <c r="G55" s="301"/>
      <c r="H55" s="301"/>
      <c r="I55" s="301"/>
      <c r="J55" s="303"/>
      <c r="K55" s="301"/>
      <c r="L55" s="301"/>
      <c r="M55" s="301"/>
      <c r="N55" s="301"/>
      <c r="O55" s="301"/>
      <c r="P55" s="301"/>
      <c r="Q55" s="301"/>
      <c r="R55" s="301"/>
      <c r="S55" s="298">
        <v>547</v>
      </c>
      <c r="T55" s="298" t="s">
        <v>259</v>
      </c>
      <c r="U55" s="298" t="s">
        <v>260</v>
      </c>
      <c r="V55" s="298" t="s">
        <v>261</v>
      </c>
      <c r="W55" s="167" t="s">
        <v>292</v>
      </c>
      <c r="X55" s="165"/>
      <c r="Y55" s="165">
        <v>64154350</v>
      </c>
      <c r="Z55" s="165"/>
      <c r="AA55" s="165"/>
      <c r="AB55" s="165"/>
      <c r="AC55" s="165"/>
      <c r="AD55" s="165"/>
      <c r="AE55" s="165"/>
      <c r="AF55" s="165"/>
      <c r="AG55" s="165"/>
      <c r="AH55" s="165"/>
      <c r="AI55" s="163">
        <f t="shared" si="1"/>
        <v>64154350</v>
      </c>
      <c r="AJ55" s="162" t="s">
        <v>210</v>
      </c>
    </row>
    <row r="56" spans="1:36" customFormat="1" ht="30" customHeight="1" x14ac:dyDescent="0.25">
      <c r="A56" s="301"/>
      <c r="B56" s="301"/>
      <c r="C56" s="301"/>
      <c r="D56" s="301"/>
      <c r="E56" s="301"/>
      <c r="F56" s="301"/>
      <c r="G56" s="301"/>
      <c r="H56" s="301"/>
      <c r="I56" s="301"/>
      <c r="J56" s="303"/>
      <c r="K56" s="301"/>
      <c r="L56" s="301"/>
      <c r="M56" s="301"/>
      <c r="N56" s="301"/>
      <c r="O56" s="301"/>
      <c r="P56" s="301"/>
      <c r="Q56" s="301"/>
      <c r="R56" s="301"/>
      <c r="S56" s="301"/>
      <c r="T56" s="301"/>
      <c r="U56" s="301"/>
      <c r="V56" s="301"/>
      <c r="W56" s="183" t="s">
        <v>293</v>
      </c>
      <c r="X56" s="170">
        <v>40000000</v>
      </c>
      <c r="Y56" s="165"/>
      <c r="Z56" s="165"/>
      <c r="AA56" s="165"/>
      <c r="AB56" s="165"/>
      <c r="AC56" s="165"/>
      <c r="AD56" s="165"/>
      <c r="AE56" s="165"/>
      <c r="AF56" s="165"/>
      <c r="AG56" s="165"/>
      <c r="AH56" s="165"/>
      <c r="AI56" s="163">
        <f t="shared" si="1"/>
        <v>40000000</v>
      </c>
      <c r="AJ56" s="162" t="s">
        <v>210</v>
      </c>
    </row>
    <row r="57" spans="1:36" customFormat="1" ht="30" customHeight="1" x14ac:dyDescent="0.25">
      <c r="A57" s="299"/>
      <c r="B57" s="299"/>
      <c r="C57" s="299"/>
      <c r="D57" s="299"/>
      <c r="E57" s="299"/>
      <c r="F57" s="299"/>
      <c r="G57" s="299"/>
      <c r="H57" s="299"/>
      <c r="I57" s="299"/>
      <c r="J57" s="304"/>
      <c r="K57" s="299"/>
      <c r="L57" s="299"/>
      <c r="M57" s="299"/>
      <c r="N57" s="299"/>
      <c r="O57" s="299"/>
      <c r="P57" s="299"/>
      <c r="Q57" s="299"/>
      <c r="R57" s="299"/>
      <c r="S57" s="299"/>
      <c r="T57" s="299"/>
      <c r="U57" s="299"/>
      <c r="V57" s="299"/>
      <c r="W57" s="167" t="s">
        <v>294</v>
      </c>
      <c r="X57" s="165"/>
      <c r="Y57" s="170">
        <v>177845650</v>
      </c>
      <c r="Z57" s="165"/>
      <c r="AA57" s="165"/>
      <c r="AB57" s="165"/>
      <c r="AC57" s="165"/>
      <c r="AD57" s="165"/>
      <c r="AE57" s="165"/>
      <c r="AF57" s="165"/>
      <c r="AG57" s="165"/>
      <c r="AH57" s="165"/>
      <c r="AI57" s="163">
        <f t="shared" si="1"/>
        <v>177845650</v>
      </c>
      <c r="AJ57" s="162" t="s">
        <v>210</v>
      </c>
    </row>
    <row r="58" spans="1:36" customFormat="1" ht="35.1" customHeight="1" x14ac:dyDescent="0.25">
      <c r="A58" s="296" t="s">
        <v>158</v>
      </c>
      <c r="B58" s="296" t="s">
        <v>159</v>
      </c>
      <c r="C58" s="296" t="s">
        <v>270</v>
      </c>
      <c r="D58" s="296" t="s">
        <v>295</v>
      </c>
      <c r="E58" s="296" t="s">
        <v>296</v>
      </c>
      <c r="F58" s="296" t="s">
        <v>297</v>
      </c>
      <c r="G58" s="296">
        <v>5</v>
      </c>
      <c r="H58" s="296">
        <v>5</v>
      </c>
      <c r="I58" s="296" t="s">
        <v>274</v>
      </c>
      <c r="J58" s="312">
        <v>2020252900029</v>
      </c>
      <c r="K58" s="296">
        <v>33</v>
      </c>
      <c r="L58" s="296" t="s">
        <v>166</v>
      </c>
      <c r="M58" s="296">
        <v>3302</v>
      </c>
      <c r="N58" s="296" t="s">
        <v>275</v>
      </c>
      <c r="O58" s="296">
        <v>1603</v>
      </c>
      <c r="P58" s="296" t="s">
        <v>168</v>
      </c>
      <c r="Q58" s="296">
        <v>3302006</v>
      </c>
      <c r="R58" s="296" t="s">
        <v>298</v>
      </c>
      <c r="S58" s="158" t="s">
        <v>217</v>
      </c>
      <c r="T58" s="158" t="s">
        <v>217</v>
      </c>
      <c r="U58" s="181" t="s">
        <v>218</v>
      </c>
      <c r="V58" s="160" t="s">
        <v>219</v>
      </c>
      <c r="W58" s="167" t="s">
        <v>299</v>
      </c>
      <c r="X58" s="175"/>
      <c r="Y58" s="175">
        <v>1000000</v>
      </c>
      <c r="Z58" s="175"/>
      <c r="AA58" s="175"/>
      <c r="AB58" s="175"/>
      <c r="AC58" s="175"/>
      <c r="AD58" s="175"/>
      <c r="AE58" s="175"/>
      <c r="AF58" s="175"/>
      <c r="AG58" s="175"/>
      <c r="AH58" s="175"/>
      <c r="AI58" s="154">
        <f t="shared" si="1"/>
        <v>1000000</v>
      </c>
      <c r="AJ58" s="153" t="s">
        <v>210</v>
      </c>
    </row>
    <row r="59" spans="1:36" customFormat="1" ht="35.1" customHeight="1" x14ac:dyDescent="0.25">
      <c r="A59" s="300"/>
      <c r="B59" s="300"/>
      <c r="C59" s="300"/>
      <c r="D59" s="300"/>
      <c r="E59" s="300"/>
      <c r="F59" s="300"/>
      <c r="G59" s="300"/>
      <c r="H59" s="300"/>
      <c r="I59" s="300"/>
      <c r="J59" s="314"/>
      <c r="K59" s="300"/>
      <c r="L59" s="300"/>
      <c r="M59" s="300"/>
      <c r="N59" s="300"/>
      <c r="O59" s="300"/>
      <c r="P59" s="300"/>
      <c r="Q59" s="300"/>
      <c r="R59" s="300"/>
      <c r="S59" s="296">
        <v>91119</v>
      </c>
      <c r="T59" s="296" t="s">
        <v>170</v>
      </c>
      <c r="U59" s="306" t="s">
        <v>171</v>
      </c>
      <c r="V59" s="296" t="s">
        <v>172</v>
      </c>
      <c r="W59" s="167" t="s">
        <v>300</v>
      </c>
      <c r="X59" s="175"/>
      <c r="Y59" s="175">
        <v>30000000</v>
      </c>
      <c r="Z59" s="175"/>
      <c r="AA59" s="175"/>
      <c r="AB59" s="175"/>
      <c r="AC59" s="175"/>
      <c r="AD59" s="175"/>
      <c r="AE59" s="175"/>
      <c r="AF59" s="175"/>
      <c r="AG59" s="175"/>
      <c r="AH59" s="175"/>
      <c r="AI59" s="154">
        <f t="shared" si="1"/>
        <v>30000000</v>
      </c>
      <c r="AJ59" s="153" t="s">
        <v>210</v>
      </c>
    </row>
    <row r="60" spans="1:36" customFormat="1" ht="35.1" customHeight="1" x14ac:dyDescent="0.25">
      <c r="A60" s="297"/>
      <c r="B60" s="297"/>
      <c r="C60" s="297"/>
      <c r="D60" s="297"/>
      <c r="E60" s="297"/>
      <c r="F60" s="297"/>
      <c r="G60" s="297"/>
      <c r="H60" s="297"/>
      <c r="I60" s="297"/>
      <c r="J60" s="313"/>
      <c r="K60" s="297"/>
      <c r="L60" s="297"/>
      <c r="M60" s="297"/>
      <c r="N60" s="297"/>
      <c r="O60" s="297"/>
      <c r="P60" s="297"/>
      <c r="Q60" s="297"/>
      <c r="R60" s="297"/>
      <c r="S60" s="297"/>
      <c r="T60" s="297"/>
      <c r="U60" s="308"/>
      <c r="V60" s="297"/>
      <c r="W60" s="167" t="s">
        <v>301</v>
      </c>
      <c r="X60" s="175"/>
      <c r="Y60" s="170">
        <v>13550000</v>
      </c>
      <c r="Z60" s="175"/>
      <c r="AA60" s="175"/>
      <c r="AB60" s="175"/>
      <c r="AC60" s="175"/>
      <c r="AD60" s="175"/>
      <c r="AE60" s="175"/>
      <c r="AF60" s="175"/>
      <c r="AG60" s="175"/>
      <c r="AH60" s="175"/>
      <c r="AI60" s="154">
        <f t="shared" si="1"/>
        <v>13550000</v>
      </c>
      <c r="AJ60" s="153" t="s">
        <v>210</v>
      </c>
    </row>
    <row r="61" spans="1:36" customFormat="1" ht="30" customHeight="1" x14ac:dyDescent="0.25">
      <c r="A61" s="298" t="s">
        <v>158</v>
      </c>
      <c r="B61" s="298" t="s">
        <v>159</v>
      </c>
      <c r="C61" s="298" t="s">
        <v>270</v>
      </c>
      <c r="D61" s="298" t="s">
        <v>302</v>
      </c>
      <c r="E61" s="298" t="s">
        <v>303</v>
      </c>
      <c r="F61" s="298" t="s">
        <v>304</v>
      </c>
      <c r="G61" s="298">
        <v>3</v>
      </c>
      <c r="H61" s="298">
        <v>1.1000000000000001</v>
      </c>
      <c r="I61" s="298" t="s">
        <v>274</v>
      </c>
      <c r="J61" s="302">
        <v>2020252900029</v>
      </c>
      <c r="K61" s="298">
        <v>33</v>
      </c>
      <c r="L61" s="298" t="s">
        <v>166</v>
      </c>
      <c r="M61" s="298">
        <v>3302</v>
      </c>
      <c r="N61" s="298" t="s">
        <v>275</v>
      </c>
      <c r="O61" s="298">
        <v>1603</v>
      </c>
      <c r="P61" s="298" t="s">
        <v>168</v>
      </c>
      <c r="Q61" s="298">
        <v>3302001</v>
      </c>
      <c r="R61" s="298" t="s">
        <v>305</v>
      </c>
      <c r="S61" s="298">
        <v>81219</v>
      </c>
      <c r="T61" s="298" t="s">
        <v>306</v>
      </c>
      <c r="U61" s="298" t="s">
        <v>203</v>
      </c>
      <c r="V61" s="298" t="s">
        <v>204</v>
      </c>
      <c r="W61" s="167" t="s">
        <v>307</v>
      </c>
      <c r="X61" s="165"/>
      <c r="Y61" s="165">
        <v>45000000</v>
      </c>
      <c r="Z61" s="165"/>
      <c r="AA61" s="165"/>
      <c r="AB61" s="165"/>
      <c r="AC61" s="165"/>
      <c r="AD61" s="165"/>
      <c r="AE61" s="165"/>
      <c r="AF61" s="165"/>
      <c r="AG61" s="165"/>
      <c r="AH61" s="165"/>
      <c r="AI61" s="163">
        <f t="shared" si="1"/>
        <v>45000000</v>
      </c>
      <c r="AJ61" s="162" t="s">
        <v>210</v>
      </c>
    </row>
    <row r="62" spans="1:36" customFormat="1" ht="30" customHeight="1" x14ac:dyDescent="0.25">
      <c r="A62" s="301"/>
      <c r="B62" s="301"/>
      <c r="C62" s="301"/>
      <c r="D62" s="301"/>
      <c r="E62" s="301"/>
      <c r="F62" s="301"/>
      <c r="G62" s="301"/>
      <c r="H62" s="301"/>
      <c r="I62" s="301"/>
      <c r="J62" s="303"/>
      <c r="K62" s="301"/>
      <c r="L62" s="301"/>
      <c r="M62" s="301"/>
      <c r="N62" s="301"/>
      <c r="O62" s="301"/>
      <c r="P62" s="301"/>
      <c r="Q62" s="301"/>
      <c r="R62" s="301"/>
      <c r="S62" s="299"/>
      <c r="T62" s="299"/>
      <c r="U62" s="299"/>
      <c r="V62" s="299"/>
      <c r="W62" s="167" t="s">
        <v>308</v>
      </c>
      <c r="X62" s="165"/>
      <c r="Y62" s="170">
        <v>100000000</v>
      </c>
      <c r="Z62" s="165"/>
      <c r="AA62" s="165"/>
      <c r="AB62" s="165"/>
      <c r="AC62" s="165"/>
      <c r="AD62" s="165"/>
      <c r="AE62" s="165"/>
      <c r="AF62" s="165"/>
      <c r="AG62" s="165"/>
      <c r="AH62" s="165"/>
      <c r="AI62" s="163">
        <f t="shared" si="1"/>
        <v>100000000</v>
      </c>
      <c r="AJ62" s="162" t="s">
        <v>210</v>
      </c>
    </row>
    <row r="63" spans="1:36" customFormat="1" ht="35.25" customHeight="1" x14ac:dyDescent="0.25">
      <c r="A63" s="299"/>
      <c r="B63" s="299"/>
      <c r="C63" s="299"/>
      <c r="D63" s="299"/>
      <c r="E63" s="299"/>
      <c r="F63" s="299"/>
      <c r="G63" s="299"/>
      <c r="H63" s="299"/>
      <c r="I63" s="299"/>
      <c r="J63" s="304"/>
      <c r="K63" s="299"/>
      <c r="L63" s="299"/>
      <c r="M63" s="299"/>
      <c r="N63" s="299"/>
      <c r="O63" s="299"/>
      <c r="P63" s="299"/>
      <c r="Q63" s="299"/>
      <c r="R63" s="299"/>
      <c r="S63" s="172">
        <v>91119</v>
      </c>
      <c r="T63" s="172" t="s">
        <v>170</v>
      </c>
      <c r="U63" s="176" t="s">
        <v>309</v>
      </c>
      <c r="V63" s="176" t="s">
        <v>172</v>
      </c>
      <c r="W63" s="167" t="s">
        <v>310</v>
      </c>
      <c r="X63" s="165"/>
      <c r="Y63" s="170">
        <v>5000000</v>
      </c>
      <c r="Z63" s="165"/>
      <c r="AA63" s="165"/>
      <c r="AB63" s="165"/>
      <c r="AC63" s="165"/>
      <c r="AD63" s="165"/>
      <c r="AE63" s="165"/>
      <c r="AF63" s="165"/>
      <c r="AG63" s="165"/>
      <c r="AH63" s="165"/>
      <c r="AI63" s="163">
        <f t="shared" si="1"/>
        <v>5000000</v>
      </c>
      <c r="AJ63" s="162" t="s">
        <v>210</v>
      </c>
    </row>
    <row r="64" spans="1:36" customFormat="1" ht="35.1" customHeight="1" x14ac:dyDescent="0.25">
      <c r="A64" s="296" t="s">
        <v>158</v>
      </c>
      <c r="B64" s="296" t="s">
        <v>159</v>
      </c>
      <c r="C64" s="296" t="s">
        <v>311</v>
      </c>
      <c r="D64" s="296" t="s">
        <v>312</v>
      </c>
      <c r="E64" s="296" t="s">
        <v>313</v>
      </c>
      <c r="F64" s="296" t="s">
        <v>314</v>
      </c>
      <c r="G64" s="296">
        <v>1</v>
      </c>
      <c r="H64" s="296">
        <v>0.25</v>
      </c>
      <c r="I64" s="296" t="s">
        <v>315</v>
      </c>
      <c r="J64" s="309">
        <v>2020252900098</v>
      </c>
      <c r="K64" s="306">
        <v>33</v>
      </c>
      <c r="L64" s="296" t="s">
        <v>166</v>
      </c>
      <c r="M64" s="296">
        <v>3301</v>
      </c>
      <c r="N64" s="296" t="s">
        <v>167</v>
      </c>
      <c r="O64" s="296">
        <v>1603</v>
      </c>
      <c r="P64" s="296" t="s">
        <v>168</v>
      </c>
      <c r="Q64" s="296">
        <v>3301124</v>
      </c>
      <c r="R64" s="296" t="s">
        <v>316</v>
      </c>
      <c r="S64" s="158" t="s">
        <v>217</v>
      </c>
      <c r="T64" s="158" t="s">
        <v>217</v>
      </c>
      <c r="U64" s="181" t="s">
        <v>218</v>
      </c>
      <c r="V64" s="160" t="s">
        <v>219</v>
      </c>
      <c r="W64" s="167" t="s">
        <v>317</v>
      </c>
      <c r="X64" s="175"/>
      <c r="Y64" s="175">
        <v>1000000</v>
      </c>
      <c r="Z64" s="175"/>
      <c r="AA64" s="175"/>
      <c r="AB64" s="175"/>
      <c r="AC64" s="175"/>
      <c r="AD64" s="175"/>
      <c r="AE64" s="175"/>
      <c r="AF64" s="175"/>
      <c r="AG64" s="175"/>
      <c r="AH64" s="175"/>
      <c r="AI64" s="154">
        <f t="shared" si="1"/>
        <v>1000000</v>
      </c>
      <c r="AJ64" s="153" t="s">
        <v>210</v>
      </c>
    </row>
    <row r="65" spans="1:37" customFormat="1" ht="35.1" customHeight="1" x14ac:dyDescent="0.25">
      <c r="A65" s="300"/>
      <c r="B65" s="300"/>
      <c r="C65" s="300"/>
      <c r="D65" s="300"/>
      <c r="E65" s="300"/>
      <c r="F65" s="300"/>
      <c r="G65" s="300"/>
      <c r="H65" s="300"/>
      <c r="I65" s="300"/>
      <c r="J65" s="310"/>
      <c r="K65" s="307"/>
      <c r="L65" s="300"/>
      <c r="M65" s="300"/>
      <c r="N65" s="300"/>
      <c r="O65" s="300"/>
      <c r="P65" s="300"/>
      <c r="Q65" s="300"/>
      <c r="R65" s="300"/>
      <c r="S65" s="158">
        <v>81219</v>
      </c>
      <c r="T65" s="158" t="s">
        <v>306</v>
      </c>
      <c r="U65" s="181" t="s">
        <v>203</v>
      </c>
      <c r="V65" s="160" t="s">
        <v>204</v>
      </c>
      <c r="W65" s="167" t="s">
        <v>318</v>
      </c>
      <c r="X65" s="175"/>
      <c r="Y65" s="170">
        <v>88000000</v>
      </c>
      <c r="Z65" s="175"/>
      <c r="AA65" s="175"/>
      <c r="AB65" s="175"/>
      <c r="AC65" s="175"/>
      <c r="AD65" s="175"/>
      <c r="AE65" s="175"/>
      <c r="AF65" s="175"/>
      <c r="AG65" s="175"/>
      <c r="AH65" s="175"/>
      <c r="AI65" s="154">
        <f t="shared" si="1"/>
        <v>88000000</v>
      </c>
      <c r="AJ65" s="153" t="s">
        <v>210</v>
      </c>
    </row>
    <row r="66" spans="1:37" customFormat="1" ht="35.1" customHeight="1" x14ac:dyDescent="0.25">
      <c r="A66" s="297"/>
      <c r="B66" s="297"/>
      <c r="C66" s="297"/>
      <c r="D66" s="297"/>
      <c r="E66" s="297"/>
      <c r="F66" s="297"/>
      <c r="G66" s="297"/>
      <c r="H66" s="297"/>
      <c r="I66" s="297"/>
      <c r="J66" s="311"/>
      <c r="K66" s="308"/>
      <c r="L66" s="297"/>
      <c r="M66" s="297"/>
      <c r="N66" s="297"/>
      <c r="O66" s="297"/>
      <c r="P66" s="297"/>
      <c r="Q66" s="297"/>
      <c r="R66" s="297"/>
      <c r="S66" s="158">
        <v>91119</v>
      </c>
      <c r="T66" s="158" t="s">
        <v>170</v>
      </c>
      <c r="U66" s="181" t="s">
        <v>309</v>
      </c>
      <c r="V66" s="160" t="s">
        <v>172</v>
      </c>
      <c r="W66" s="167" t="s">
        <v>319</v>
      </c>
      <c r="X66" s="175"/>
      <c r="Y66" s="170">
        <v>1000000</v>
      </c>
      <c r="Z66" s="175"/>
      <c r="AA66" s="175"/>
      <c r="AB66" s="175"/>
      <c r="AC66" s="175"/>
      <c r="AD66" s="175"/>
      <c r="AE66" s="175"/>
      <c r="AF66" s="175"/>
      <c r="AG66" s="175"/>
      <c r="AH66" s="175"/>
      <c r="AI66" s="154">
        <f t="shared" si="1"/>
        <v>1000000</v>
      </c>
      <c r="AJ66" s="153" t="s">
        <v>210</v>
      </c>
    </row>
    <row r="67" spans="1:37" customFormat="1" ht="33.75" x14ac:dyDescent="0.25">
      <c r="A67" s="298" t="s">
        <v>158</v>
      </c>
      <c r="B67" s="298" t="s">
        <v>159</v>
      </c>
      <c r="C67" s="298" t="s">
        <v>311</v>
      </c>
      <c r="D67" s="298" t="s">
        <v>265</v>
      </c>
      <c r="E67" s="298" t="s">
        <v>320</v>
      </c>
      <c r="F67" s="298" t="s">
        <v>321</v>
      </c>
      <c r="G67" s="298">
        <v>1</v>
      </c>
      <c r="H67" s="298">
        <v>0.25</v>
      </c>
      <c r="I67" s="298" t="s">
        <v>315</v>
      </c>
      <c r="J67" s="302">
        <v>2020252900098</v>
      </c>
      <c r="K67" s="298">
        <v>33</v>
      </c>
      <c r="L67" s="298" t="s">
        <v>166</v>
      </c>
      <c r="M67" s="298">
        <v>3301</v>
      </c>
      <c r="N67" s="298" t="s">
        <v>167</v>
      </c>
      <c r="O67" s="298">
        <v>1603</v>
      </c>
      <c r="P67" s="298" t="s">
        <v>168</v>
      </c>
      <c r="Q67" s="298">
        <v>3301071</v>
      </c>
      <c r="R67" s="298" t="s">
        <v>268</v>
      </c>
      <c r="S67" s="166">
        <v>91119</v>
      </c>
      <c r="T67" s="166" t="s">
        <v>170</v>
      </c>
      <c r="U67" s="166" t="s">
        <v>171</v>
      </c>
      <c r="V67" s="166" t="s">
        <v>172</v>
      </c>
      <c r="W67" s="167" t="s">
        <v>322</v>
      </c>
      <c r="X67" s="165"/>
      <c r="Y67" s="165">
        <v>15000000</v>
      </c>
      <c r="Z67" s="165"/>
      <c r="AA67" s="165"/>
      <c r="AB67" s="165"/>
      <c r="AC67" s="165"/>
      <c r="AD67" s="165"/>
      <c r="AE67" s="165"/>
      <c r="AF67" s="165"/>
      <c r="AG67" s="165"/>
      <c r="AH67" s="165"/>
      <c r="AI67" s="163">
        <f t="shared" si="1"/>
        <v>15000000</v>
      </c>
      <c r="AJ67" s="162" t="s">
        <v>210</v>
      </c>
    </row>
    <row r="68" spans="1:37" customFormat="1" ht="33.75" x14ac:dyDescent="0.25">
      <c r="A68" s="299"/>
      <c r="B68" s="299"/>
      <c r="C68" s="299"/>
      <c r="D68" s="299"/>
      <c r="E68" s="299"/>
      <c r="F68" s="299"/>
      <c r="G68" s="299"/>
      <c r="H68" s="299"/>
      <c r="I68" s="299"/>
      <c r="J68" s="304"/>
      <c r="K68" s="299"/>
      <c r="L68" s="299"/>
      <c r="M68" s="299"/>
      <c r="N68" s="299"/>
      <c r="O68" s="299"/>
      <c r="P68" s="299"/>
      <c r="Q68" s="299"/>
      <c r="R68" s="299"/>
      <c r="S68" s="166">
        <v>891</v>
      </c>
      <c r="T68" s="166" t="s">
        <v>248</v>
      </c>
      <c r="U68" s="166" t="s">
        <v>203</v>
      </c>
      <c r="V68" s="166" t="s">
        <v>204</v>
      </c>
      <c r="W68" s="167" t="s">
        <v>323</v>
      </c>
      <c r="X68" s="165"/>
      <c r="Y68" s="165">
        <v>15000000</v>
      </c>
      <c r="Z68" s="165"/>
      <c r="AA68" s="165"/>
      <c r="AB68" s="165"/>
      <c r="AC68" s="165"/>
      <c r="AD68" s="165"/>
      <c r="AE68" s="165"/>
      <c r="AF68" s="165"/>
      <c r="AG68" s="165"/>
      <c r="AH68" s="165"/>
      <c r="AI68" s="163">
        <f t="shared" si="1"/>
        <v>15000000</v>
      </c>
      <c r="AJ68" s="162" t="s">
        <v>210</v>
      </c>
    </row>
    <row r="69" spans="1:37" customFormat="1" ht="78.75" x14ac:dyDescent="0.25">
      <c r="A69" s="158" t="s">
        <v>158</v>
      </c>
      <c r="B69" s="158" t="s">
        <v>159</v>
      </c>
      <c r="C69" s="158" t="s">
        <v>311</v>
      </c>
      <c r="D69" s="158" t="s">
        <v>324</v>
      </c>
      <c r="E69" s="158" t="s">
        <v>325</v>
      </c>
      <c r="F69" s="158" t="s">
        <v>326</v>
      </c>
      <c r="G69" s="179">
        <v>4</v>
      </c>
      <c r="H69" s="179">
        <v>4</v>
      </c>
      <c r="I69" s="158" t="s">
        <v>315</v>
      </c>
      <c r="J69" s="180">
        <v>2020252900098</v>
      </c>
      <c r="K69" s="179">
        <v>33</v>
      </c>
      <c r="L69" s="158" t="s">
        <v>166</v>
      </c>
      <c r="M69" s="158">
        <v>3301</v>
      </c>
      <c r="N69" s="158" t="s">
        <v>167</v>
      </c>
      <c r="O69" s="158">
        <v>1603</v>
      </c>
      <c r="P69" s="158" t="s">
        <v>168</v>
      </c>
      <c r="Q69" s="158">
        <v>3301095</v>
      </c>
      <c r="R69" s="158" t="s">
        <v>327</v>
      </c>
      <c r="S69" s="158">
        <v>91119</v>
      </c>
      <c r="T69" s="158" t="s">
        <v>170</v>
      </c>
      <c r="U69" s="158" t="s">
        <v>171</v>
      </c>
      <c r="V69" s="158" t="s">
        <v>172</v>
      </c>
      <c r="W69" s="167" t="s">
        <v>328</v>
      </c>
      <c r="X69" s="178"/>
      <c r="Y69" s="175">
        <v>24280000</v>
      </c>
      <c r="Z69" s="178"/>
      <c r="AA69" s="178"/>
      <c r="AB69" s="178"/>
      <c r="AC69" s="178"/>
      <c r="AD69" s="178"/>
      <c r="AE69" s="178"/>
      <c r="AF69" s="178"/>
      <c r="AG69" s="178"/>
      <c r="AH69" s="178"/>
      <c r="AI69" s="154">
        <f t="shared" si="1"/>
        <v>24280000</v>
      </c>
      <c r="AJ69" s="153" t="s">
        <v>210</v>
      </c>
    </row>
    <row r="70" spans="1:37" customFormat="1" ht="90" x14ac:dyDescent="0.25">
      <c r="A70" s="150" t="s">
        <v>158</v>
      </c>
      <c r="B70" s="150" t="s">
        <v>159</v>
      </c>
      <c r="C70" s="150" t="s">
        <v>311</v>
      </c>
      <c r="D70" s="150" t="s">
        <v>329</v>
      </c>
      <c r="E70" s="150" t="s">
        <v>330</v>
      </c>
      <c r="F70" s="150" t="s">
        <v>331</v>
      </c>
      <c r="G70" s="150">
        <v>7</v>
      </c>
      <c r="H70" s="150">
        <v>2</v>
      </c>
      <c r="I70" s="150" t="s">
        <v>315</v>
      </c>
      <c r="J70" s="151">
        <v>2020252900098</v>
      </c>
      <c r="K70" s="150">
        <v>33</v>
      </c>
      <c r="L70" s="150" t="s">
        <v>166</v>
      </c>
      <c r="M70" s="150">
        <v>3301</v>
      </c>
      <c r="N70" s="150" t="s">
        <v>167</v>
      </c>
      <c r="O70" s="150">
        <v>1603</v>
      </c>
      <c r="P70" s="150" t="s">
        <v>168</v>
      </c>
      <c r="Q70" s="150">
        <v>3301052</v>
      </c>
      <c r="R70" s="150" t="s">
        <v>332</v>
      </c>
      <c r="S70" s="166">
        <v>91119</v>
      </c>
      <c r="T70" s="166" t="s">
        <v>170</v>
      </c>
      <c r="U70" s="166" t="s">
        <v>171</v>
      </c>
      <c r="V70" s="166" t="s">
        <v>172</v>
      </c>
      <c r="W70" s="167" t="s">
        <v>333</v>
      </c>
      <c r="X70" s="165"/>
      <c r="Y70" s="165">
        <v>13156000</v>
      </c>
      <c r="Z70" s="164"/>
      <c r="AA70" s="164"/>
      <c r="AB70" s="164"/>
      <c r="AC70" s="164"/>
      <c r="AD70" s="164"/>
      <c r="AE70" s="164"/>
      <c r="AF70" s="164"/>
      <c r="AG70" s="164"/>
      <c r="AH70" s="164"/>
      <c r="AI70" s="163">
        <f t="shared" si="1"/>
        <v>13156000</v>
      </c>
      <c r="AJ70" s="162" t="s">
        <v>210</v>
      </c>
    </row>
    <row r="71" spans="1:37" customFormat="1" ht="39.950000000000003" customHeight="1" x14ac:dyDescent="0.25">
      <c r="A71" s="298" t="s">
        <v>158</v>
      </c>
      <c r="B71" s="298" t="s">
        <v>159</v>
      </c>
      <c r="C71" s="298" t="s">
        <v>311</v>
      </c>
      <c r="D71" s="298" t="s">
        <v>334</v>
      </c>
      <c r="E71" s="298" t="s">
        <v>335</v>
      </c>
      <c r="F71" s="298" t="s">
        <v>336</v>
      </c>
      <c r="G71" s="298">
        <v>60</v>
      </c>
      <c r="H71" s="298">
        <v>15</v>
      </c>
      <c r="I71" s="298" t="s">
        <v>315</v>
      </c>
      <c r="J71" s="302">
        <v>2020252900098</v>
      </c>
      <c r="K71" s="298">
        <v>33</v>
      </c>
      <c r="L71" s="298" t="s">
        <v>166</v>
      </c>
      <c r="M71" s="298">
        <v>3301</v>
      </c>
      <c r="N71" s="298" t="s">
        <v>167</v>
      </c>
      <c r="O71" s="298">
        <v>1603</v>
      </c>
      <c r="P71" s="298" t="s">
        <v>168</v>
      </c>
      <c r="Q71" s="298">
        <v>3301054</v>
      </c>
      <c r="R71" s="298" t="s">
        <v>337</v>
      </c>
      <c r="S71" s="166" t="s">
        <v>217</v>
      </c>
      <c r="T71" s="166" t="s">
        <v>217</v>
      </c>
      <c r="U71" s="166" t="s">
        <v>221</v>
      </c>
      <c r="V71" s="166" t="s">
        <v>222</v>
      </c>
      <c r="W71" s="167" t="s">
        <v>338</v>
      </c>
      <c r="X71" s="171"/>
      <c r="Y71" s="165">
        <v>40000000</v>
      </c>
      <c r="Z71" s="171"/>
      <c r="AA71" s="171"/>
      <c r="AB71" s="171"/>
      <c r="AC71" s="171"/>
      <c r="AD71" s="171"/>
      <c r="AE71" s="171"/>
      <c r="AF71" s="171"/>
      <c r="AG71" s="171"/>
      <c r="AH71" s="171"/>
      <c r="AI71" s="163">
        <f t="shared" si="1"/>
        <v>40000000</v>
      </c>
      <c r="AJ71" s="162" t="s">
        <v>210</v>
      </c>
    </row>
    <row r="72" spans="1:37" customFormat="1" ht="39.950000000000003" customHeight="1" x14ac:dyDescent="0.25">
      <c r="A72" s="301"/>
      <c r="B72" s="301"/>
      <c r="C72" s="301"/>
      <c r="D72" s="301"/>
      <c r="E72" s="301"/>
      <c r="F72" s="301"/>
      <c r="G72" s="301"/>
      <c r="H72" s="301"/>
      <c r="I72" s="301"/>
      <c r="J72" s="303"/>
      <c r="K72" s="301"/>
      <c r="L72" s="301"/>
      <c r="M72" s="301"/>
      <c r="N72" s="301"/>
      <c r="O72" s="301"/>
      <c r="P72" s="301"/>
      <c r="Q72" s="301"/>
      <c r="R72" s="301"/>
      <c r="S72" s="166" t="s">
        <v>217</v>
      </c>
      <c r="T72" s="166" t="s">
        <v>217</v>
      </c>
      <c r="U72" s="166" t="s">
        <v>221</v>
      </c>
      <c r="V72" s="166" t="s">
        <v>222</v>
      </c>
      <c r="W72" s="167" t="s">
        <v>339</v>
      </c>
      <c r="X72" s="171"/>
      <c r="Y72" s="170">
        <v>196000000</v>
      </c>
      <c r="Z72" s="171"/>
      <c r="AA72" s="171"/>
      <c r="AB72" s="171"/>
      <c r="AC72" s="171"/>
      <c r="AD72" s="171"/>
      <c r="AE72" s="171"/>
      <c r="AF72" s="171"/>
      <c r="AG72" s="171"/>
      <c r="AH72" s="171"/>
      <c r="AI72" s="163">
        <f t="shared" si="1"/>
        <v>196000000</v>
      </c>
      <c r="AJ72" s="162" t="s">
        <v>210</v>
      </c>
    </row>
    <row r="73" spans="1:37" customFormat="1" ht="39.950000000000003" customHeight="1" x14ac:dyDescent="0.25">
      <c r="A73" s="301"/>
      <c r="B73" s="301"/>
      <c r="C73" s="301"/>
      <c r="D73" s="301"/>
      <c r="E73" s="301"/>
      <c r="F73" s="301"/>
      <c r="G73" s="301"/>
      <c r="H73" s="301"/>
      <c r="I73" s="301"/>
      <c r="J73" s="303"/>
      <c r="K73" s="301"/>
      <c r="L73" s="301"/>
      <c r="M73" s="301"/>
      <c r="N73" s="301"/>
      <c r="O73" s="301"/>
      <c r="P73" s="301"/>
      <c r="Q73" s="301"/>
      <c r="R73" s="301"/>
      <c r="S73" s="166" t="s">
        <v>217</v>
      </c>
      <c r="T73" s="166" t="s">
        <v>217</v>
      </c>
      <c r="U73" s="166" t="s">
        <v>221</v>
      </c>
      <c r="V73" s="166" t="s">
        <v>340</v>
      </c>
      <c r="W73" s="167" t="s">
        <v>338</v>
      </c>
      <c r="X73" s="171"/>
      <c r="Y73" s="165">
        <v>104799500</v>
      </c>
      <c r="Z73" s="171"/>
      <c r="AA73" s="171"/>
      <c r="AB73" s="171"/>
      <c r="AC73" s="171"/>
      <c r="AD73" s="171"/>
      <c r="AE73" s="171"/>
      <c r="AF73" s="171"/>
      <c r="AG73" s="171"/>
      <c r="AH73" s="171"/>
      <c r="AI73" s="163">
        <f t="shared" ref="AI73:AI95" si="2">SUM(X73:AH73)</f>
        <v>104799500</v>
      </c>
      <c r="AJ73" s="162" t="s">
        <v>210</v>
      </c>
    </row>
    <row r="74" spans="1:37" customFormat="1" ht="39.950000000000003" customHeight="1" x14ac:dyDescent="0.25">
      <c r="A74" s="301"/>
      <c r="B74" s="301"/>
      <c r="C74" s="301"/>
      <c r="D74" s="301"/>
      <c r="E74" s="301"/>
      <c r="F74" s="301"/>
      <c r="G74" s="301"/>
      <c r="H74" s="301"/>
      <c r="I74" s="301"/>
      <c r="J74" s="303"/>
      <c r="K74" s="301"/>
      <c r="L74" s="301"/>
      <c r="M74" s="301"/>
      <c r="N74" s="301"/>
      <c r="O74" s="301"/>
      <c r="P74" s="301"/>
      <c r="Q74" s="301"/>
      <c r="R74" s="301"/>
      <c r="S74" s="166" t="s">
        <v>217</v>
      </c>
      <c r="T74" s="166" t="s">
        <v>217</v>
      </c>
      <c r="U74" s="166" t="s">
        <v>221</v>
      </c>
      <c r="V74" s="166" t="s">
        <v>340</v>
      </c>
      <c r="W74" s="167" t="s">
        <v>339</v>
      </c>
      <c r="X74" s="171"/>
      <c r="Y74" s="177">
        <v>118712478.23999999</v>
      </c>
      <c r="Z74" s="171"/>
      <c r="AA74" s="171"/>
      <c r="AB74" s="171"/>
      <c r="AC74" s="171"/>
      <c r="AD74" s="171"/>
      <c r="AE74" s="171"/>
      <c r="AF74" s="171"/>
      <c r="AG74" s="171"/>
      <c r="AH74" s="171"/>
      <c r="AI74" s="163">
        <f t="shared" si="2"/>
        <v>118712478.23999999</v>
      </c>
      <c r="AJ74" s="162" t="s">
        <v>210</v>
      </c>
    </row>
    <row r="75" spans="1:37" customFormat="1" ht="39.950000000000003" customHeight="1" x14ac:dyDescent="0.25">
      <c r="A75" s="301"/>
      <c r="B75" s="301"/>
      <c r="C75" s="301"/>
      <c r="D75" s="301"/>
      <c r="E75" s="301"/>
      <c r="F75" s="301"/>
      <c r="G75" s="301"/>
      <c r="H75" s="301"/>
      <c r="I75" s="301"/>
      <c r="J75" s="303"/>
      <c r="K75" s="301"/>
      <c r="L75" s="301"/>
      <c r="M75" s="301"/>
      <c r="N75" s="301"/>
      <c r="O75" s="301"/>
      <c r="P75" s="301"/>
      <c r="Q75" s="301"/>
      <c r="R75" s="301"/>
      <c r="S75" s="166">
        <v>91119</v>
      </c>
      <c r="T75" s="166" t="s">
        <v>170</v>
      </c>
      <c r="U75" s="166" t="s">
        <v>171</v>
      </c>
      <c r="V75" s="166" t="s">
        <v>172</v>
      </c>
      <c r="W75" s="167" t="s">
        <v>341</v>
      </c>
      <c r="X75" s="171"/>
      <c r="Y75" s="165">
        <v>13156000</v>
      </c>
      <c r="Z75" s="171"/>
      <c r="AA75" s="171"/>
      <c r="AB75" s="171"/>
      <c r="AC75" s="171"/>
      <c r="AD75" s="171"/>
      <c r="AE75" s="171"/>
      <c r="AF75" s="171"/>
      <c r="AG75" s="171"/>
      <c r="AH75" s="171"/>
      <c r="AI75" s="163">
        <f t="shared" si="2"/>
        <v>13156000</v>
      </c>
      <c r="AJ75" s="162" t="s">
        <v>210</v>
      </c>
    </row>
    <row r="76" spans="1:37" customFormat="1" ht="28.5" customHeight="1" x14ac:dyDescent="0.25">
      <c r="A76" s="296" t="s">
        <v>158</v>
      </c>
      <c r="B76" s="296" t="s">
        <v>159</v>
      </c>
      <c r="C76" s="296" t="s">
        <v>311</v>
      </c>
      <c r="D76" s="296" t="s">
        <v>342</v>
      </c>
      <c r="E76" s="296" t="s">
        <v>343</v>
      </c>
      <c r="F76" s="296" t="s">
        <v>344</v>
      </c>
      <c r="G76" s="296">
        <v>1</v>
      </c>
      <c r="H76" s="296">
        <v>0.25</v>
      </c>
      <c r="I76" s="296" t="s">
        <v>315</v>
      </c>
      <c r="J76" s="312">
        <v>2020252900098</v>
      </c>
      <c r="K76" s="296">
        <v>33</v>
      </c>
      <c r="L76" s="296" t="s">
        <v>166</v>
      </c>
      <c r="M76" s="296">
        <v>3301</v>
      </c>
      <c r="N76" s="296" t="s">
        <v>167</v>
      </c>
      <c r="O76" s="296">
        <v>1603</v>
      </c>
      <c r="P76" s="296" t="s">
        <v>168</v>
      </c>
      <c r="Q76" s="296">
        <v>3301099</v>
      </c>
      <c r="R76" s="296" t="s">
        <v>345</v>
      </c>
      <c r="S76" s="296">
        <v>91119</v>
      </c>
      <c r="T76" s="296" t="s">
        <v>170</v>
      </c>
      <c r="U76" s="296" t="s">
        <v>171</v>
      </c>
      <c r="V76" s="296" t="s">
        <v>172</v>
      </c>
      <c r="W76" s="157" t="s">
        <v>346</v>
      </c>
      <c r="X76" s="173"/>
      <c r="Y76" s="175">
        <v>19456000</v>
      </c>
      <c r="Z76" s="173"/>
      <c r="AA76" s="173"/>
      <c r="AB76" s="173"/>
      <c r="AC76" s="173"/>
      <c r="AD76" s="173"/>
      <c r="AE76" s="173"/>
      <c r="AF76" s="173"/>
      <c r="AG76" s="173"/>
      <c r="AH76" s="173"/>
      <c r="AI76" s="154">
        <f t="shared" si="2"/>
        <v>19456000</v>
      </c>
      <c r="AJ76" s="153" t="s">
        <v>210</v>
      </c>
    </row>
    <row r="77" spans="1:37" customFormat="1" ht="28.5" customHeight="1" x14ac:dyDescent="0.25">
      <c r="A77" s="297"/>
      <c r="B77" s="297"/>
      <c r="C77" s="297"/>
      <c r="D77" s="297"/>
      <c r="E77" s="297"/>
      <c r="F77" s="297"/>
      <c r="G77" s="297"/>
      <c r="H77" s="297"/>
      <c r="I77" s="297"/>
      <c r="J77" s="313"/>
      <c r="K77" s="297"/>
      <c r="L77" s="297"/>
      <c r="M77" s="297"/>
      <c r="N77" s="297"/>
      <c r="O77" s="297"/>
      <c r="P77" s="297"/>
      <c r="Q77" s="297"/>
      <c r="R77" s="297"/>
      <c r="S77" s="297"/>
      <c r="T77" s="297"/>
      <c r="U77" s="297"/>
      <c r="V77" s="297"/>
      <c r="W77" s="157" t="s">
        <v>347</v>
      </c>
      <c r="X77" s="173"/>
      <c r="Y77" s="170">
        <v>3000000</v>
      </c>
      <c r="Z77" s="173"/>
      <c r="AA77" s="173"/>
      <c r="AB77" s="173"/>
      <c r="AC77" s="173"/>
      <c r="AD77" s="173"/>
      <c r="AE77" s="173"/>
      <c r="AF77" s="173"/>
      <c r="AG77" s="173"/>
      <c r="AH77" s="173"/>
      <c r="AI77" s="154">
        <f t="shared" si="2"/>
        <v>3000000</v>
      </c>
      <c r="AJ77" s="153" t="s">
        <v>210</v>
      </c>
    </row>
    <row r="78" spans="1:37" customFormat="1" ht="39.950000000000003" customHeight="1" x14ac:dyDescent="0.25">
      <c r="A78" s="298" t="s">
        <v>158</v>
      </c>
      <c r="B78" s="298" t="s">
        <v>159</v>
      </c>
      <c r="C78" s="298" t="s">
        <v>311</v>
      </c>
      <c r="D78" s="298" t="s">
        <v>348</v>
      </c>
      <c r="E78" s="298" t="s">
        <v>349</v>
      </c>
      <c r="F78" s="298" t="s">
        <v>350</v>
      </c>
      <c r="G78" s="298">
        <v>4</v>
      </c>
      <c r="H78" s="298">
        <v>1.1499999999999999</v>
      </c>
      <c r="I78" s="298" t="s">
        <v>315</v>
      </c>
      <c r="J78" s="302">
        <v>2020252900098</v>
      </c>
      <c r="K78" s="298">
        <v>33</v>
      </c>
      <c r="L78" s="298" t="s">
        <v>166</v>
      </c>
      <c r="M78" s="298">
        <v>3301</v>
      </c>
      <c r="N78" s="298" t="s">
        <v>167</v>
      </c>
      <c r="O78" s="298">
        <v>1603</v>
      </c>
      <c r="P78" s="298" t="s">
        <v>168</v>
      </c>
      <c r="Q78" s="298">
        <v>3301100</v>
      </c>
      <c r="R78" s="298" t="s">
        <v>351</v>
      </c>
      <c r="S78" s="298">
        <v>91119</v>
      </c>
      <c r="T78" s="298" t="s">
        <v>170</v>
      </c>
      <c r="U78" s="298" t="s">
        <v>171</v>
      </c>
      <c r="V78" s="298" t="s">
        <v>172</v>
      </c>
      <c r="W78" s="157" t="s">
        <v>352</v>
      </c>
      <c r="X78" s="164"/>
      <c r="Y78" s="165">
        <v>34048000</v>
      </c>
      <c r="Z78" s="164"/>
      <c r="AA78" s="164"/>
      <c r="AB78" s="164"/>
      <c r="AC78" s="164"/>
      <c r="AD78" s="164"/>
      <c r="AE78" s="164"/>
      <c r="AF78" s="164"/>
      <c r="AG78" s="164"/>
      <c r="AH78" s="164"/>
      <c r="AI78" s="163">
        <f t="shared" si="2"/>
        <v>34048000</v>
      </c>
      <c r="AJ78" s="162" t="s">
        <v>210</v>
      </c>
      <c r="AK78" s="143"/>
    </row>
    <row r="79" spans="1:37" customFormat="1" ht="39.950000000000003" customHeight="1" x14ac:dyDescent="0.25">
      <c r="A79" s="299"/>
      <c r="B79" s="299"/>
      <c r="C79" s="299"/>
      <c r="D79" s="299"/>
      <c r="E79" s="299"/>
      <c r="F79" s="299"/>
      <c r="G79" s="299"/>
      <c r="H79" s="299"/>
      <c r="I79" s="299"/>
      <c r="J79" s="304"/>
      <c r="K79" s="299"/>
      <c r="L79" s="299"/>
      <c r="M79" s="299"/>
      <c r="N79" s="299"/>
      <c r="O79" s="299"/>
      <c r="P79" s="299"/>
      <c r="Q79" s="299"/>
      <c r="R79" s="299"/>
      <c r="S79" s="299"/>
      <c r="T79" s="299"/>
      <c r="U79" s="299"/>
      <c r="V79" s="299"/>
      <c r="W79" s="157" t="s">
        <v>353</v>
      </c>
      <c r="X79" s="171"/>
      <c r="Y79" s="170">
        <v>12913669</v>
      </c>
      <c r="Z79" s="164"/>
      <c r="AA79" s="164"/>
      <c r="AB79" s="164"/>
      <c r="AC79" s="164"/>
      <c r="AD79" s="164"/>
      <c r="AE79" s="164"/>
      <c r="AF79" s="164"/>
      <c r="AG79" s="164"/>
      <c r="AH79" s="164"/>
      <c r="AI79" s="163">
        <f t="shared" si="2"/>
        <v>12913669</v>
      </c>
      <c r="AJ79" s="162" t="s">
        <v>210</v>
      </c>
      <c r="AK79" s="143"/>
    </row>
    <row r="80" spans="1:37" s="1" customFormat="1" ht="78.75" x14ac:dyDescent="0.25">
      <c r="A80" s="160" t="s">
        <v>158</v>
      </c>
      <c r="B80" s="160" t="s">
        <v>159</v>
      </c>
      <c r="C80" s="160" t="s">
        <v>160</v>
      </c>
      <c r="D80" s="160" t="s">
        <v>197</v>
      </c>
      <c r="E80" s="160" t="s">
        <v>206</v>
      </c>
      <c r="F80" s="160" t="s">
        <v>207</v>
      </c>
      <c r="G80" s="160">
        <v>20</v>
      </c>
      <c r="H80" s="160">
        <v>5</v>
      </c>
      <c r="I80" s="160" t="s">
        <v>354</v>
      </c>
      <c r="J80" s="161">
        <v>2021252900020</v>
      </c>
      <c r="K80" s="160">
        <v>33</v>
      </c>
      <c r="L80" s="160" t="s">
        <v>166</v>
      </c>
      <c r="M80" s="160">
        <v>3301</v>
      </c>
      <c r="N80" s="160" t="s">
        <v>167</v>
      </c>
      <c r="O80" s="160">
        <v>1603</v>
      </c>
      <c r="P80" s="160" t="s">
        <v>168</v>
      </c>
      <c r="Q80" s="160">
        <v>3301053</v>
      </c>
      <c r="R80" s="159" t="s">
        <v>200</v>
      </c>
      <c r="S80" s="158" t="s">
        <v>217</v>
      </c>
      <c r="T80" s="158" t="s">
        <v>217</v>
      </c>
      <c r="U80" s="158" t="s">
        <v>221</v>
      </c>
      <c r="V80" s="158" t="s">
        <v>355</v>
      </c>
      <c r="W80" s="167" t="s">
        <v>356</v>
      </c>
      <c r="X80" s="169">
        <v>12846198.720000001</v>
      </c>
      <c r="Y80" s="156"/>
      <c r="Z80" s="155"/>
      <c r="AA80" s="155"/>
      <c r="AB80" s="155"/>
      <c r="AC80" s="155"/>
      <c r="AD80" s="155"/>
      <c r="AE80" s="155"/>
      <c r="AF80" s="155"/>
      <c r="AG80" s="155"/>
      <c r="AH80" s="155"/>
      <c r="AI80" s="154">
        <f t="shared" si="2"/>
        <v>12846198.720000001</v>
      </c>
      <c r="AJ80" s="153" t="s">
        <v>210</v>
      </c>
      <c r="AK80" s="152"/>
    </row>
    <row r="81" spans="1:37" customFormat="1" ht="78.75" x14ac:dyDescent="0.25">
      <c r="A81" s="150" t="s">
        <v>158</v>
      </c>
      <c r="B81" s="150" t="s">
        <v>159</v>
      </c>
      <c r="C81" s="150" t="s">
        <v>160</v>
      </c>
      <c r="D81" s="150" t="s">
        <v>197</v>
      </c>
      <c r="E81" s="150" t="s">
        <v>206</v>
      </c>
      <c r="F81" s="150" t="s">
        <v>207</v>
      </c>
      <c r="G81" s="150">
        <v>20</v>
      </c>
      <c r="H81" s="150">
        <v>5</v>
      </c>
      <c r="I81" s="150" t="s">
        <v>354</v>
      </c>
      <c r="J81" s="151">
        <v>2021252900020</v>
      </c>
      <c r="K81" s="150">
        <v>33</v>
      </c>
      <c r="L81" s="150" t="s">
        <v>166</v>
      </c>
      <c r="M81" s="150">
        <v>3301</v>
      </c>
      <c r="N81" s="150" t="s">
        <v>167</v>
      </c>
      <c r="O81" s="150">
        <v>1603</v>
      </c>
      <c r="P81" s="150" t="s">
        <v>168</v>
      </c>
      <c r="Q81" s="150">
        <v>3301053</v>
      </c>
      <c r="R81" s="150" t="s">
        <v>200</v>
      </c>
      <c r="S81" s="166" t="s">
        <v>217</v>
      </c>
      <c r="T81" s="166" t="s">
        <v>217</v>
      </c>
      <c r="U81" s="166" t="s">
        <v>221</v>
      </c>
      <c r="V81" s="166" t="s">
        <v>357</v>
      </c>
      <c r="W81" s="157" t="s">
        <v>356</v>
      </c>
      <c r="X81" s="165">
        <v>5000000</v>
      </c>
      <c r="Y81" s="165"/>
      <c r="Z81" s="164"/>
      <c r="AA81" s="164"/>
      <c r="AB81" s="164"/>
      <c r="AC81" s="164"/>
      <c r="AD81" s="164"/>
      <c r="AE81" s="164"/>
      <c r="AF81" s="164"/>
      <c r="AG81" s="164"/>
      <c r="AH81" s="164"/>
      <c r="AI81" s="163">
        <f t="shared" si="2"/>
        <v>5000000</v>
      </c>
      <c r="AJ81" s="162" t="s">
        <v>210</v>
      </c>
      <c r="AK81" s="143"/>
    </row>
    <row r="82" spans="1:37" s="1" customFormat="1" ht="78.75" x14ac:dyDescent="0.25">
      <c r="A82" s="160" t="s">
        <v>158</v>
      </c>
      <c r="B82" s="160" t="s">
        <v>159</v>
      </c>
      <c r="C82" s="160" t="s">
        <v>160</v>
      </c>
      <c r="D82" s="160" t="s">
        <v>197</v>
      </c>
      <c r="E82" s="160" t="s">
        <v>206</v>
      </c>
      <c r="F82" s="160" t="s">
        <v>207</v>
      </c>
      <c r="G82" s="160">
        <v>20</v>
      </c>
      <c r="H82" s="160">
        <v>5</v>
      </c>
      <c r="I82" s="160" t="s">
        <v>354</v>
      </c>
      <c r="J82" s="161">
        <v>2021252900020</v>
      </c>
      <c r="K82" s="160">
        <v>33</v>
      </c>
      <c r="L82" s="160" t="s">
        <v>166</v>
      </c>
      <c r="M82" s="160">
        <v>3301</v>
      </c>
      <c r="N82" s="160" t="s">
        <v>167</v>
      </c>
      <c r="O82" s="160">
        <v>1603</v>
      </c>
      <c r="P82" s="160" t="s">
        <v>168</v>
      </c>
      <c r="Q82" s="160">
        <v>3301053</v>
      </c>
      <c r="R82" s="159" t="s">
        <v>200</v>
      </c>
      <c r="S82" s="158">
        <v>8596</v>
      </c>
      <c r="T82" s="158" t="s">
        <v>211</v>
      </c>
      <c r="U82" s="158" t="s">
        <v>203</v>
      </c>
      <c r="V82" s="158" t="s">
        <v>358</v>
      </c>
      <c r="W82" s="167" t="s">
        <v>359</v>
      </c>
      <c r="X82" s="156">
        <v>33000000</v>
      </c>
      <c r="Y82" s="156"/>
      <c r="Z82" s="155"/>
      <c r="AA82" s="155"/>
      <c r="AB82" s="155"/>
      <c r="AC82" s="155"/>
      <c r="AD82" s="155"/>
      <c r="AE82" s="155"/>
      <c r="AF82" s="155"/>
      <c r="AG82" s="155"/>
      <c r="AH82" s="155"/>
      <c r="AI82" s="154">
        <f t="shared" si="2"/>
        <v>33000000</v>
      </c>
      <c r="AJ82" s="153" t="s">
        <v>210</v>
      </c>
      <c r="AK82" s="152"/>
    </row>
    <row r="83" spans="1:37" customFormat="1" ht="78.75" x14ac:dyDescent="0.25">
      <c r="A83" s="150" t="s">
        <v>158</v>
      </c>
      <c r="B83" s="150" t="s">
        <v>159</v>
      </c>
      <c r="C83" s="150" t="s">
        <v>160</v>
      </c>
      <c r="D83" s="150" t="s">
        <v>197</v>
      </c>
      <c r="E83" s="150" t="s">
        <v>206</v>
      </c>
      <c r="F83" s="150" t="s">
        <v>207</v>
      </c>
      <c r="G83" s="150">
        <v>20</v>
      </c>
      <c r="H83" s="150">
        <v>5</v>
      </c>
      <c r="I83" s="150" t="s">
        <v>354</v>
      </c>
      <c r="J83" s="151">
        <v>2021252900020</v>
      </c>
      <c r="K83" s="150">
        <v>33</v>
      </c>
      <c r="L83" s="150" t="s">
        <v>166</v>
      </c>
      <c r="M83" s="150">
        <v>3301</v>
      </c>
      <c r="N83" s="150" t="s">
        <v>167</v>
      </c>
      <c r="O83" s="150">
        <v>1603</v>
      </c>
      <c r="P83" s="150" t="s">
        <v>168</v>
      </c>
      <c r="Q83" s="150">
        <v>3301053</v>
      </c>
      <c r="R83" s="150" t="s">
        <v>200</v>
      </c>
      <c r="S83" s="166">
        <v>6213</v>
      </c>
      <c r="T83" s="166" t="s">
        <v>360</v>
      </c>
      <c r="U83" s="166" t="s">
        <v>361</v>
      </c>
      <c r="V83" s="166" t="s">
        <v>362</v>
      </c>
      <c r="W83" s="157" t="s">
        <v>363</v>
      </c>
      <c r="X83" s="168">
        <v>22063019.300000001</v>
      </c>
      <c r="Y83" s="165"/>
      <c r="Z83" s="164"/>
      <c r="AA83" s="164"/>
      <c r="AB83" s="164"/>
      <c r="AC83" s="164"/>
      <c r="AD83" s="164"/>
      <c r="AE83" s="164"/>
      <c r="AF83" s="164"/>
      <c r="AG83" s="164"/>
      <c r="AH83" s="164"/>
      <c r="AI83" s="163">
        <f t="shared" si="2"/>
        <v>22063019.300000001</v>
      </c>
      <c r="AJ83" s="162" t="s">
        <v>210</v>
      </c>
      <c r="AK83" s="143"/>
    </row>
    <row r="84" spans="1:37" s="1" customFormat="1" ht="56.25" x14ac:dyDescent="0.25">
      <c r="A84" s="160" t="s">
        <v>158</v>
      </c>
      <c r="B84" s="160" t="s">
        <v>159</v>
      </c>
      <c r="C84" s="160" t="s">
        <v>160</v>
      </c>
      <c r="D84" s="160" t="s">
        <v>364</v>
      </c>
      <c r="E84" s="160" t="s">
        <v>365</v>
      </c>
      <c r="F84" s="160" t="s">
        <v>366</v>
      </c>
      <c r="G84" s="160">
        <v>16</v>
      </c>
      <c r="H84" s="160">
        <v>6</v>
      </c>
      <c r="I84" s="160" t="s">
        <v>354</v>
      </c>
      <c r="J84" s="161">
        <v>2021252900020</v>
      </c>
      <c r="K84" s="160">
        <v>33</v>
      </c>
      <c r="L84" s="160" t="s">
        <v>166</v>
      </c>
      <c r="M84" s="160">
        <v>3301</v>
      </c>
      <c r="N84" s="160" t="s">
        <v>167</v>
      </c>
      <c r="O84" s="160">
        <v>1603</v>
      </c>
      <c r="P84" s="160" t="s">
        <v>168</v>
      </c>
      <c r="Q84" s="160">
        <v>3301126</v>
      </c>
      <c r="R84" s="159" t="s">
        <v>367</v>
      </c>
      <c r="S84" s="158">
        <v>3832</v>
      </c>
      <c r="T84" s="158" t="s">
        <v>368</v>
      </c>
      <c r="U84" s="158" t="s">
        <v>179</v>
      </c>
      <c r="V84" s="158" t="s">
        <v>369</v>
      </c>
      <c r="W84" s="167" t="s">
        <v>370</v>
      </c>
      <c r="X84" s="156">
        <v>4400000</v>
      </c>
      <c r="Y84" s="156"/>
      <c r="Z84" s="155"/>
      <c r="AA84" s="155"/>
      <c r="AB84" s="155"/>
      <c r="AC84" s="155"/>
      <c r="AD84" s="155"/>
      <c r="AE84" s="155"/>
      <c r="AF84" s="155"/>
      <c r="AG84" s="155"/>
      <c r="AH84" s="155"/>
      <c r="AI84" s="154">
        <f t="shared" si="2"/>
        <v>4400000</v>
      </c>
      <c r="AJ84" s="153" t="s">
        <v>210</v>
      </c>
      <c r="AK84" s="152"/>
    </row>
    <row r="85" spans="1:37" customFormat="1" ht="112.5" x14ac:dyDescent="0.25">
      <c r="A85" s="150" t="s">
        <v>158</v>
      </c>
      <c r="B85" s="150" t="s">
        <v>159</v>
      </c>
      <c r="C85" s="150" t="s">
        <v>160</v>
      </c>
      <c r="D85" s="150" t="s">
        <v>364</v>
      </c>
      <c r="E85" s="150" t="s">
        <v>365</v>
      </c>
      <c r="F85" s="150" t="s">
        <v>366</v>
      </c>
      <c r="G85" s="150">
        <v>16</v>
      </c>
      <c r="H85" s="150">
        <v>6</v>
      </c>
      <c r="I85" s="150" t="s">
        <v>354</v>
      </c>
      <c r="J85" s="151">
        <v>2021252900020</v>
      </c>
      <c r="K85" s="150">
        <v>33</v>
      </c>
      <c r="L85" s="150" t="s">
        <v>166</v>
      </c>
      <c r="M85" s="150">
        <v>3301</v>
      </c>
      <c r="N85" s="150" t="s">
        <v>167</v>
      </c>
      <c r="O85" s="150">
        <v>1603</v>
      </c>
      <c r="P85" s="150" t="s">
        <v>168</v>
      </c>
      <c r="Q85" s="150">
        <v>3301126</v>
      </c>
      <c r="R85" s="150" t="s">
        <v>367</v>
      </c>
      <c r="S85" s="166">
        <v>3835</v>
      </c>
      <c r="T85" s="166" t="s">
        <v>371</v>
      </c>
      <c r="U85" s="166" t="s">
        <v>179</v>
      </c>
      <c r="V85" s="158" t="s">
        <v>369</v>
      </c>
      <c r="W85" s="157" t="s">
        <v>370</v>
      </c>
      <c r="X85" s="168">
        <v>1288113.51</v>
      </c>
      <c r="Y85" s="165"/>
      <c r="Z85" s="164"/>
      <c r="AA85" s="164"/>
      <c r="AB85" s="164"/>
      <c r="AC85" s="164"/>
      <c r="AD85" s="164"/>
      <c r="AE85" s="164"/>
      <c r="AF85" s="164"/>
      <c r="AG85" s="164"/>
      <c r="AH85" s="164"/>
      <c r="AI85" s="163">
        <f t="shared" si="2"/>
        <v>1288113.51</v>
      </c>
      <c r="AJ85" s="162" t="s">
        <v>210</v>
      </c>
      <c r="AK85" s="143"/>
    </row>
    <row r="86" spans="1:37" s="1" customFormat="1" ht="56.25" x14ac:dyDescent="0.25">
      <c r="A86" s="160" t="s">
        <v>158</v>
      </c>
      <c r="B86" s="160" t="s">
        <v>159</v>
      </c>
      <c r="C86" s="160" t="s">
        <v>160</v>
      </c>
      <c r="D86" s="160" t="s">
        <v>364</v>
      </c>
      <c r="E86" s="160" t="s">
        <v>365</v>
      </c>
      <c r="F86" s="160" t="s">
        <v>366</v>
      </c>
      <c r="G86" s="160">
        <v>16</v>
      </c>
      <c r="H86" s="160">
        <v>6</v>
      </c>
      <c r="I86" s="160" t="s">
        <v>354</v>
      </c>
      <c r="J86" s="161">
        <v>2021252900020</v>
      </c>
      <c r="K86" s="160">
        <v>33</v>
      </c>
      <c r="L86" s="160" t="s">
        <v>166</v>
      </c>
      <c r="M86" s="160">
        <v>3301</v>
      </c>
      <c r="N86" s="160" t="s">
        <v>167</v>
      </c>
      <c r="O86" s="160">
        <v>1603</v>
      </c>
      <c r="P86" s="160" t="s">
        <v>168</v>
      </c>
      <c r="Q86" s="160">
        <v>3301126</v>
      </c>
      <c r="R86" s="159" t="s">
        <v>367</v>
      </c>
      <c r="S86" s="158">
        <v>38140</v>
      </c>
      <c r="T86" s="158" t="s">
        <v>372</v>
      </c>
      <c r="U86" s="158" t="s">
        <v>179</v>
      </c>
      <c r="V86" s="158" t="s">
        <v>373</v>
      </c>
      <c r="W86" s="167" t="s">
        <v>370</v>
      </c>
      <c r="X86" s="156">
        <v>8000000</v>
      </c>
      <c r="Y86" s="156"/>
      <c r="Z86" s="155"/>
      <c r="AA86" s="155"/>
      <c r="AB86" s="155"/>
      <c r="AC86" s="155"/>
      <c r="AD86" s="155"/>
      <c r="AE86" s="155"/>
      <c r="AF86" s="155"/>
      <c r="AG86" s="155"/>
      <c r="AH86" s="155"/>
      <c r="AI86" s="154">
        <f t="shared" si="2"/>
        <v>8000000</v>
      </c>
      <c r="AJ86" s="153" t="s">
        <v>210</v>
      </c>
      <c r="AK86" s="152"/>
    </row>
    <row r="87" spans="1:37" customFormat="1" ht="56.25" x14ac:dyDescent="0.25">
      <c r="A87" s="150" t="s">
        <v>158</v>
      </c>
      <c r="B87" s="150" t="s">
        <v>159</v>
      </c>
      <c r="C87" s="150" t="s">
        <v>160</v>
      </c>
      <c r="D87" s="150" t="s">
        <v>364</v>
      </c>
      <c r="E87" s="150" t="s">
        <v>365</v>
      </c>
      <c r="F87" s="150" t="s">
        <v>366</v>
      </c>
      <c r="G87" s="150">
        <v>16</v>
      </c>
      <c r="H87" s="150">
        <v>6</v>
      </c>
      <c r="I87" s="150" t="s">
        <v>354</v>
      </c>
      <c r="J87" s="151">
        <v>2021252900020</v>
      </c>
      <c r="K87" s="150">
        <v>33</v>
      </c>
      <c r="L87" s="150" t="s">
        <v>166</v>
      </c>
      <c r="M87" s="150">
        <v>3301</v>
      </c>
      <c r="N87" s="150" t="s">
        <v>167</v>
      </c>
      <c r="O87" s="150">
        <v>1603</v>
      </c>
      <c r="P87" s="150" t="s">
        <v>168</v>
      </c>
      <c r="Q87" s="150">
        <v>3301126</v>
      </c>
      <c r="R87" s="150" t="s">
        <v>367</v>
      </c>
      <c r="S87" s="166">
        <v>38122</v>
      </c>
      <c r="T87" s="166" t="s">
        <v>374</v>
      </c>
      <c r="U87" s="166" t="s">
        <v>179</v>
      </c>
      <c r="V87" s="166" t="s">
        <v>373</v>
      </c>
      <c r="W87" s="157" t="s">
        <v>370</v>
      </c>
      <c r="X87" s="165">
        <v>7000000</v>
      </c>
      <c r="Y87" s="165"/>
      <c r="Z87" s="164"/>
      <c r="AA87" s="164"/>
      <c r="AB87" s="164"/>
      <c r="AC87" s="164"/>
      <c r="AD87" s="164"/>
      <c r="AE87" s="164"/>
      <c r="AF87" s="164"/>
      <c r="AG87" s="164"/>
      <c r="AH87" s="164"/>
      <c r="AI87" s="163">
        <f t="shared" si="2"/>
        <v>7000000</v>
      </c>
      <c r="AJ87" s="162" t="s">
        <v>210</v>
      </c>
      <c r="AK87" s="143"/>
    </row>
    <row r="88" spans="1:37" s="1" customFormat="1" ht="56.25" x14ac:dyDescent="0.25">
      <c r="A88" s="160" t="s">
        <v>158</v>
      </c>
      <c r="B88" s="160" t="s">
        <v>159</v>
      </c>
      <c r="C88" s="160" t="s">
        <v>160</v>
      </c>
      <c r="D88" s="160" t="s">
        <v>364</v>
      </c>
      <c r="E88" s="160" t="s">
        <v>365</v>
      </c>
      <c r="F88" s="160" t="s">
        <v>366</v>
      </c>
      <c r="G88" s="160">
        <v>16</v>
      </c>
      <c r="H88" s="160">
        <v>6</v>
      </c>
      <c r="I88" s="160" t="s">
        <v>354</v>
      </c>
      <c r="J88" s="161">
        <v>2021252900020</v>
      </c>
      <c r="K88" s="160">
        <v>33</v>
      </c>
      <c r="L88" s="160" t="s">
        <v>166</v>
      </c>
      <c r="M88" s="160">
        <v>3301</v>
      </c>
      <c r="N88" s="160" t="s">
        <v>167</v>
      </c>
      <c r="O88" s="160">
        <v>1603</v>
      </c>
      <c r="P88" s="160" t="s">
        <v>168</v>
      </c>
      <c r="Q88" s="160">
        <v>3301126</v>
      </c>
      <c r="R88" s="159" t="s">
        <v>367</v>
      </c>
      <c r="S88" s="158">
        <v>38111</v>
      </c>
      <c r="T88" s="158" t="s">
        <v>375</v>
      </c>
      <c r="U88" s="158" t="s">
        <v>179</v>
      </c>
      <c r="V88" s="158" t="s">
        <v>373</v>
      </c>
      <c r="W88" s="167" t="s">
        <v>370</v>
      </c>
      <c r="X88" s="156">
        <v>3000000</v>
      </c>
      <c r="Y88" s="156"/>
      <c r="Z88" s="155"/>
      <c r="AA88" s="155"/>
      <c r="AB88" s="155"/>
      <c r="AC88" s="155"/>
      <c r="AD88" s="155"/>
      <c r="AE88" s="155"/>
      <c r="AF88" s="155"/>
      <c r="AG88" s="155"/>
      <c r="AH88" s="155"/>
      <c r="AI88" s="154">
        <f t="shared" si="2"/>
        <v>3000000</v>
      </c>
      <c r="AJ88" s="153" t="s">
        <v>210</v>
      </c>
      <c r="AK88" s="152"/>
    </row>
    <row r="89" spans="1:37" customFormat="1" ht="67.5" x14ac:dyDescent="0.25">
      <c r="A89" s="150" t="s">
        <v>158</v>
      </c>
      <c r="B89" s="150" t="s">
        <v>159</v>
      </c>
      <c r="C89" s="150" t="s">
        <v>160</v>
      </c>
      <c r="D89" s="150" t="s">
        <v>364</v>
      </c>
      <c r="E89" s="150" t="s">
        <v>365</v>
      </c>
      <c r="F89" s="150" t="s">
        <v>366</v>
      </c>
      <c r="G89" s="150">
        <v>16</v>
      </c>
      <c r="H89" s="150">
        <v>6</v>
      </c>
      <c r="I89" s="150" t="s">
        <v>354</v>
      </c>
      <c r="J89" s="151">
        <v>2021252900020</v>
      </c>
      <c r="K89" s="150">
        <v>33</v>
      </c>
      <c r="L89" s="150" t="s">
        <v>166</v>
      </c>
      <c r="M89" s="150">
        <v>3301</v>
      </c>
      <c r="N89" s="150" t="s">
        <v>167</v>
      </c>
      <c r="O89" s="150">
        <v>1603</v>
      </c>
      <c r="P89" s="150" t="s">
        <v>168</v>
      </c>
      <c r="Q89" s="150">
        <v>3301126</v>
      </c>
      <c r="R89" s="150" t="s">
        <v>367</v>
      </c>
      <c r="S89" s="166">
        <v>45221</v>
      </c>
      <c r="T89" s="166" t="s">
        <v>376</v>
      </c>
      <c r="U89" s="166" t="s">
        <v>184</v>
      </c>
      <c r="V89" s="166" t="s">
        <v>377</v>
      </c>
      <c r="W89" s="157" t="s">
        <v>378</v>
      </c>
      <c r="X89" s="165">
        <v>20000000</v>
      </c>
      <c r="Y89" s="165"/>
      <c r="Z89" s="164"/>
      <c r="AA89" s="164"/>
      <c r="AB89" s="164"/>
      <c r="AC89" s="164"/>
      <c r="AD89" s="164"/>
      <c r="AE89" s="164"/>
      <c r="AF89" s="164"/>
      <c r="AG89" s="164"/>
      <c r="AH89" s="164"/>
      <c r="AI89" s="163">
        <f t="shared" si="2"/>
        <v>20000000</v>
      </c>
      <c r="AJ89" s="162" t="s">
        <v>210</v>
      </c>
      <c r="AK89" s="143"/>
    </row>
    <row r="90" spans="1:37" s="1" customFormat="1" ht="56.25" x14ac:dyDescent="0.25">
      <c r="A90" s="160" t="s">
        <v>158</v>
      </c>
      <c r="B90" s="160" t="s">
        <v>159</v>
      </c>
      <c r="C90" s="160" t="s">
        <v>160</v>
      </c>
      <c r="D90" s="160" t="s">
        <v>364</v>
      </c>
      <c r="E90" s="160" t="s">
        <v>365</v>
      </c>
      <c r="F90" s="160" t="s">
        <v>366</v>
      </c>
      <c r="G90" s="160">
        <v>16</v>
      </c>
      <c r="H90" s="160">
        <v>6</v>
      </c>
      <c r="I90" s="160" t="s">
        <v>354</v>
      </c>
      <c r="J90" s="161">
        <v>2021252900020</v>
      </c>
      <c r="K90" s="160">
        <v>33</v>
      </c>
      <c r="L90" s="160" t="s">
        <v>166</v>
      </c>
      <c r="M90" s="160">
        <v>3301</v>
      </c>
      <c r="N90" s="160" t="s">
        <v>167</v>
      </c>
      <c r="O90" s="160">
        <v>1603</v>
      </c>
      <c r="P90" s="160" t="s">
        <v>168</v>
      </c>
      <c r="Q90" s="160">
        <v>3301126</v>
      </c>
      <c r="R90" s="159" t="s">
        <v>367</v>
      </c>
      <c r="S90" s="158">
        <v>45261</v>
      </c>
      <c r="T90" s="158" t="s">
        <v>379</v>
      </c>
      <c r="U90" s="158" t="s">
        <v>184</v>
      </c>
      <c r="V90" s="158" t="s">
        <v>377</v>
      </c>
      <c r="W90" s="157" t="s">
        <v>378</v>
      </c>
      <c r="X90" s="156">
        <v>300000</v>
      </c>
      <c r="Y90" s="156"/>
      <c r="Z90" s="155"/>
      <c r="AA90" s="155"/>
      <c r="AB90" s="155"/>
      <c r="AC90" s="155"/>
      <c r="AD90" s="155"/>
      <c r="AE90" s="155"/>
      <c r="AF90" s="155"/>
      <c r="AG90" s="155"/>
      <c r="AH90" s="155"/>
      <c r="AI90" s="154">
        <f t="shared" si="2"/>
        <v>300000</v>
      </c>
      <c r="AJ90" s="153" t="s">
        <v>210</v>
      </c>
      <c r="AK90" s="152"/>
    </row>
    <row r="91" spans="1:37" customFormat="1" ht="56.25" x14ac:dyDescent="0.25">
      <c r="A91" s="150" t="s">
        <v>158</v>
      </c>
      <c r="B91" s="150" t="s">
        <v>159</v>
      </c>
      <c r="C91" s="150" t="s">
        <v>160</v>
      </c>
      <c r="D91" s="150" t="s">
        <v>364</v>
      </c>
      <c r="E91" s="150" t="s">
        <v>365</v>
      </c>
      <c r="F91" s="150" t="s">
        <v>366</v>
      </c>
      <c r="G91" s="150">
        <v>16</v>
      </c>
      <c r="H91" s="150">
        <v>6</v>
      </c>
      <c r="I91" s="150" t="s">
        <v>354</v>
      </c>
      <c r="J91" s="151">
        <v>2021252900020</v>
      </c>
      <c r="K91" s="150">
        <v>33</v>
      </c>
      <c r="L91" s="150" t="s">
        <v>166</v>
      </c>
      <c r="M91" s="150">
        <v>3301</v>
      </c>
      <c r="N91" s="150" t="s">
        <v>167</v>
      </c>
      <c r="O91" s="150">
        <v>1603</v>
      </c>
      <c r="P91" s="150" t="s">
        <v>168</v>
      </c>
      <c r="Q91" s="150">
        <v>3301126</v>
      </c>
      <c r="R91" s="150" t="s">
        <v>367</v>
      </c>
      <c r="S91" s="166">
        <v>45266</v>
      </c>
      <c r="T91" s="166" t="s">
        <v>380</v>
      </c>
      <c r="U91" s="166" t="s">
        <v>184</v>
      </c>
      <c r="V91" s="166" t="s">
        <v>377</v>
      </c>
      <c r="W91" s="157" t="s">
        <v>378</v>
      </c>
      <c r="X91" s="165">
        <v>5000000</v>
      </c>
      <c r="Y91" s="165"/>
      <c r="Z91" s="164"/>
      <c r="AA91" s="164"/>
      <c r="AB91" s="164"/>
      <c r="AC91" s="164"/>
      <c r="AD91" s="164"/>
      <c r="AE91" s="164"/>
      <c r="AF91" s="164"/>
      <c r="AG91" s="164"/>
      <c r="AH91" s="164"/>
      <c r="AI91" s="163">
        <f t="shared" si="2"/>
        <v>5000000</v>
      </c>
      <c r="AJ91" s="162" t="s">
        <v>210</v>
      </c>
      <c r="AK91" s="143"/>
    </row>
    <row r="92" spans="1:37" s="1" customFormat="1" ht="56.25" x14ac:dyDescent="0.25">
      <c r="A92" s="160" t="s">
        <v>158</v>
      </c>
      <c r="B92" s="160" t="s">
        <v>159</v>
      </c>
      <c r="C92" s="160" t="s">
        <v>160</v>
      </c>
      <c r="D92" s="160" t="s">
        <v>364</v>
      </c>
      <c r="E92" s="160" t="s">
        <v>365</v>
      </c>
      <c r="F92" s="160" t="s">
        <v>366</v>
      </c>
      <c r="G92" s="160">
        <v>16</v>
      </c>
      <c r="H92" s="160">
        <v>6</v>
      </c>
      <c r="I92" s="160" t="s">
        <v>354</v>
      </c>
      <c r="J92" s="161">
        <v>2021252900020</v>
      </c>
      <c r="K92" s="160">
        <v>33</v>
      </c>
      <c r="L92" s="160" t="s">
        <v>166</v>
      </c>
      <c r="M92" s="160">
        <v>3301</v>
      </c>
      <c r="N92" s="160" t="s">
        <v>167</v>
      </c>
      <c r="O92" s="160">
        <v>1603</v>
      </c>
      <c r="P92" s="160" t="s">
        <v>168</v>
      </c>
      <c r="Q92" s="160">
        <v>3301126</v>
      </c>
      <c r="R92" s="159" t="s">
        <v>367</v>
      </c>
      <c r="S92" s="158">
        <v>45290</v>
      </c>
      <c r="T92" s="158" t="s">
        <v>381</v>
      </c>
      <c r="U92" s="158" t="s">
        <v>184</v>
      </c>
      <c r="V92" s="158" t="s">
        <v>377</v>
      </c>
      <c r="W92" s="157" t="s">
        <v>378</v>
      </c>
      <c r="X92" s="156">
        <v>300000</v>
      </c>
      <c r="Y92" s="156"/>
      <c r="Z92" s="155"/>
      <c r="AA92" s="155"/>
      <c r="AB92" s="155"/>
      <c r="AC92" s="155"/>
      <c r="AD92" s="155"/>
      <c r="AE92" s="155"/>
      <c r="AF92" s="155"/>
      <c r="AG92" s="155"/>
      <c r="AH92" s="155"/>
      <c r="AI92" s="154">
        <f t="shared" si="2"/>
        <v>300000</v>
      </c>
      <c r="AJ92" s="153" t="s">
        <v>210</v>
      </c>
      <c r="AK92" s="152"/>
    </row>
    <row r="93" spans="1:37" customFormat="1" ht="78.75" x14ac:dyDescent="0.25">
      <c r="A93" s="150" t="s">
        <v>158</v>
      </c>
      <c r="B93" s="150" t="s">
        <v>159</v>
      </c>
      <c r="C93" s="150" t="s">
        <v>160</v>
      </c>
      <c r="D93" s="150" t="s">
        <v>364</v>
      </c>
      <c r="E93" s="150" t="s">
        <v>365</v>
      </c>
      <c r="F93" s="150" t="s">
        <v>366</v>
      </c>
      <c r="G93" s="150">
        <v>16</v>
      </c>
      <c r="H93" s="150">
        <v>6</v>
      </c>
      <c r="I93" s="150" t="s">
        <v>354</v>
      </c>
      <c r="J93" s="151">
        <v>2021252900020</v>
      </c>
      <c r="K93" s="150">
        <v>33</v>
      </c>
      <c r="L93" s="150" t="s">
        <v>166</v>
      </c>
      <c r="M93" s="150">
        <v>3301</v>
      </c>
      <c r="N93" s="150" t="s">
        <v>167</v>
      </c>
      <c r="O93" s="150">
        <v>1603</v>
      </c>
      <c r="P93" s="150" t="s">
        <v>168</v>
      </c>
      <c r="Q93" s="150">
        <v>3301126</v>
      </c>
      <c r="R93" s="150" t="s">
        <v>367</v>
      </c>
      <c r="S93" s="166">
        <v>47314</v>
      </c>
      <c r="T93" s="166" t="s">
        <v>187</v>
      </c>
      <c r="U93" s="166" t="s">
        <v>184</v>
      </c>
      <c r="V93" s="166" t="s">
        <v>377</v>
      </c>
      <c r="W93" s="157" t="s">
        <v>378</v>
      </c>
      <c r="X93" s="165">
        <v>6000000</v>
      </c>
      <c r="Y93" s="165"/>
      <c r="Z93" s="164"/>
      <c r="AA93" s="164"/>
      <c r="AB93" s="164"/>
      <c r="AC93" s="164"/>
      <c r="AD93" s="164"/>
      <c r="AE93" s="164"/>
      <c r="AF93" s="164"/>
      <c r="AG93" s="164"/>
      <c r="AH93" s="164"/>
      <c r="AI93" s="163">
        <f t="shared" si="2"/>
        <v>6000000</v>
      </c>
      <c r="AJ93" s="162" t="s">
        <v>210</v>
      </c>
      <c r="AK93" s="143"/>
    </row>
    <row r="94" spans="1:37" s="1" customFormat="1" ht="78.75" x14ac:dyDescent="0.25">
      <c r="A94" s="160" t="s">
        <v>158</v>
      </c>
      <c r="B94" s="160" t="s">
        <v>159</v>
      </c>
      <c r="C94" s="160" t="s">
        <v>160</v>
      </c>
      <c r="D94" s="160" t="s">
        <v>364</v>
      </c>
      <c r="E94" s="160" t="s">
        <v>365</v>
      </c>
      <c r="F94" s="160" t="s">
        <v>366</v>
      </c>
      <c r="G94" s="160">
        <v>16</v>
      </c>
      <c r="H94" s="160">
        <v>6</v>
      </c>
      <c r="I94" s="160" t="s">
        <v>354</v>
      </c>
      <c r="J94" s="161">
        <v>2021252900020</v>
      </c>
      <c r="K94" s="160">
        <v>33</v>
      </c>
      <c r="L94" s="160" t="s">
        <v>166</v>
      </c>
      <c r="M94" s="160">
        <v>3301</v>
      </c>
      <c r="N94" s="160" t="s">
        <v>167</v>
      </c>
      <c r="O94" s="160">
        <v>1603</v>
      </c>
      <c r="P94" s="160" t="s">
        <v>168</v>
      </c>
      <c r="Q94" s="160">
        <v>3301126</v>
      </c>
      <c r="R94" s="159" t="s">
        <v>367</v>
      </c>
      <c r="S94" s="158">
        <v>46211</v>
      </c>
      <c r="T94" s="158" t="s">
        <v>382</v>
      </c>
      <c r="U94" s="158" t="s">
        <v>184</v>
      </c>
      <c r="V94" s="158" t="s">
        <v>377</v>
      </c>
      <c r="W94" s="157" t="s">
        <v>378</v>
      </c>
      <c r="X94" s="156">
        <v>400000</v>
      </c>
      <c r="Y94" s="156"/>
      <c r="Z94" s="155"/>
      <c r="AA94" s="155"/>
      <c r="AB94" s="155"/>
      <c r="AC94" s="155"/>
      <c r="AD94" s="155"/>
      <c r="AE94" s="155"/>
      <c r="AF94" s="155"/>
      <c r="AG94" s="155"/>
      <c r="AH94" s="155"/>
      <c r="AI94" s="154">
        <f t="shared" si="2"/>
        <v>400000</v>
      </c>
      <c r="AJ94" s="153" t="s">
        <v>210</v>
      </c>
      <c r="AK94" s="152"/>
    </row>
    <row r="95" spans="1:37" customFormat="1" ht="56.25" x14ac:dyDescent="0.25">
      <c r="A95" s="150" t="s">
        <v>158</v>
      </c>
      <c r="B95" s="150" t="s">
        <v>159</v>
      </c>
      <c r="C95" s="150" t="s">
        <v>160</v>
      </c>
      <c r="D95" s="150" t="s">
        <v>364</v>
      </c>
      <c r="E95" s="150" t="s">
        <v>365</v>
      </c>
      <c r="F95" s="150" t="s">
        <v>366</v>
      </c>
      <c r="G95" s="150">
        <v>16</v>
      </c>
      <c r="H95" s="150">
        <v>6</v>
      </c>
      <c r="I95" s="150" t="s">
        <v>354</v>
      </c>
      <c r="J95" s="151">
        <v>2021252900020</v>
      </c>
      <c r="K95" s="150">
        <v>33</v>
      </c>
      <c r="L95" s="150" t="s">
        <v>166</v>
      </c>
      <c r="M95" s="150">
        <v>3301</v>
      </c>
      <c r="N95" s="150" t="s">
        <v>167</v>
      </c>
      <c r="O95" s="149">
        <v>1603</v>
      </c>
      <c r="P95" s="149" t="s">
        <v>168</v>
      </c>
      <c r="Q95" s="149">
        <v>3301126</v>
      </c>
      <c r="R95" s="149" t="s">
        <v>367</v>
      </c>
      <c r="S95" s="149" t="s">
        <v>217</v>
      </c>
      <c r="T95" s="149" t="s">
        <v>217</v>
      </c>
      <c r="U95" s="149" t="s">
        <v>221</v>
      </c>
      <c r="V95" s="149" t="s">
        <v>383</v>
      </c>
      <c r="W95" s="148" t="s">
        <v>384</v>
      </c>
      <c r="X95" s="147">
        <v>11012603.859999999</v>
      </c>
      <c r="Y95" s="147"/>
      <c r="Z95" s="146"/>
      <c r="AA95" s="146"/>
      <c r="AB95" s="146"/>
      <c r="AC95" s="146"/>
      <c r="AD95" s="146"/>
      <c r="AE95" s="146"/>
      <c r="AF95" s="146"/>
      <c r="AG95" s="146"/>
      <c r="AH95" s="146"/>
      <c r="AI95" s="145">
        <f t="shared" si="2"/>
        <v>11012603.859999999</v>
      </c>
      <c r="AJ95" s="144" t="s">
        <v>210</v>
      </c>
      <c r="AK95" s="143"/>
    </row>
    <row r="96" spans="1:37" x14ac:dyDescent="0.25">
      <c r="X96" s="142">
        <f t="shared" ref="X96:AI96" si="3">SUM(X9:X95)</f>
        <v>179609935.38999999</v>
      </c>
      <c r="Y96" s="142">
        <f t="shared" si="3"/>
        <v>2113003955.24</v>
      </c>
      <c r="Z96" s="137">
        <f t="shared" si="3"/>
        <v>0</v>
      </c>
      <c r="AA96" s="137">
        <f t="shared" si="3"/>
        <v>0</v>
      </c>
      <c r="AB96" s="137">
        <f t="shared" si="3"/>
        <v>0</v>
      </c>
      <c r="AC96" s="137">
        <f t="shared" si="3"/>
        <v>469908130</v>
      </c>
      <c r="AD96" s="137">
        <f t="shared" si="3"/>
        <v>0</v>
      </c>
      <c r="AE96" s="137">
        <f t="shared" si="3"/>
        <v>0</v>
      </c>
      <c r="AF96" s="137">
        <f t="shared" si="3"/>
        <v>0</v>
      </c>
      <c r="AG96" s="137">
        <f t="shared" si="3"/>
        <v>0</v>
      </c>
      <c r="AH96" s="137">
        <f t="shared" si="3"/>
        <v>6715500</v>
      </c>
      <c r="AI96" s="142">
        <f t="shared" si="3"/>
        <v>2769237520.6300001</v>
      </c>
      <c r="AJ96" s="137"/>
    </row>
    <row r="97" spans="8:35" x14ac:dyDescent="0.25">
      <c r="H97" s="134"/>
      <c r="X97" s="132"/>
      <c r="Y97" s="141"/>
      <c r="Z97" s="133"/>
      <c r="AA97" s="133"/>
      <c r="AB97" s="133"/>
      <c r="AC97" s="133"/>
      <c r="AD97" s="133"/>
      <c r="AE97" s="133"/>
      <c r="AF97" s="133"/>
      <c r="AG97" s="133"/>
      <c r="AH97" s="133"/>
      <c r="AI97" s="132"/>
    </row>
    <row r="98" spans="8:35" x14ac:dyDescent="0.25">
      <c r="Y98" s="140"/>
      <c r="AC98" s="135"/>
    </row>
    <row r="99" spans="8:35" x14ac:dyDescent="0.25">
      <c r="X99" s="134"/>
      <c r="Y99" s="134"/>
      <c r="Z99" s="134"/>
    </row>
    <row r="100" spans="8:35" x14ac:dyDescent="0.25">
      <c r="U100" s="128"/>
      <c r="V100" s="134"/>
      <c r="W100" s="134"/>
    </row>
    <row r="101" spans="8:35" x14ac:dyDescent="0.25">
      <c r="U101" s="128"/>
      <c r="V101" s="134"/>
      <c r="W101" s="134"/>
    </row>
    <row r="102" spans="8:35" x14ac:dyDescent="0.25">
      <c r="U102" s="128"/>
      <c r="V102" s="134"/>
      <c r="W102" s="134"/>
    </row>
    <row r="103" spans="8:35" x14ac:dyDescent="0.25">
      <c r="U103" s="128"/>
      <c r="V103" s="134"/>
      <c r="W103" s="134"/>
    </row>
    <row r="104" spans="8:35" x14ac:dyDescent="0.25">
      <c r="U104" s="128"/>
      <c r="V104" s="132"/>
      <c r="W104" s="132"/>
      <c r="Y104" s="137"/>
      <c r="Z104" s="134"/>
      <c r="AA104" s="134"/>
      <c r="AB104" s="134"/>
      <c r="AC104" s="134"/>
    </row>
    <row r="105" spans="8:35" x14ac:dyDescent="0.25">
      <c r="AB105" s="134"/>
    </row>
    <row r="106" spans="8:35" x14ac:dyDescent="0.25">
      <c r="AB106" s="134"/>
    </row>
    <row r="107" spans="8:35" x14ac:dyDescent="0.25">
      <c r="U107" s="357"/>
      <c r="V107" s="357"/>
      <c r="W107" s="139"/>
      <c r="AB107" s="134"/>
      <c r="AC107" s="134"/>
      <c r="AD107" s="134"/>
    </row>
    <row r="108" spans="8:35" x14ac:dyDescent="0.25">
      <c r="S108" s="138"/>
      <c r="V108" s="134"/>
      <c r="W108" s="134"/>
      <c r="AA108" s="136"/>
      <c r="AB108" s="137"/>
      <c r="AC108" s="136"/>
      <c r="AD108" s="134"/>
    </row>
    <row r="109" spans="8:35" x14ac:dyDescent="0.25">
      <c r="V109" s="134"/>
      <c r="W109" s="134"/>
    </row>
    <row r="110" spans="8:35" x14ac:dyDescent="0.25">
      <c r="V110" s="134"/>
      <c r="W110" s="134"/>
    </row>
    <row r="111" spans="8:35" x14ac:dyDescent="0.25">
      <c r="U111" s="133"/>
      <c r="V111" s="132"/>
      <c r="W111" s="132"/>
      <c r="AC111" s="135"/>
    </row>
    <row r="112" spans="8:35" x14ac:dyDescent="0.25">
      <c r="AC112" s="134"/>
    </row>
    <row r="113" spans="21:29" x14ac:dyDescent="0.25">
      <c r="V113" s="134"/>
      <c r="W113" s="134"/>
      <c r="X113" s="134"/>
      <c r="Y113" s="134"/>
      <c r="AC113" s="134"/>
    </row>
    <row r="114" spans="21:29" x14ac:dyDescent="0.25">
      <c r="V114" s="134"/>
      <c r="W114" s="134"/>
    </row>
    <row r="115" spans="21:29" x14ac:dyDescent="0.25">
      <c r="U115" s="133"/>
      <c r="V115" s="132"/>
      <c r="W115" s="132"/>
      <c r="X115" s="133"/>
    </row>
    <row r="116" spans="21:29" x14ac:dyDescent="0.25">
      <c r="U116" s="133"/>
      <c r="V116" s="133"/>
      <c r="W116" s="133"/>
    </row>
    <row r="117" spans="21:29" x14ac:dyDescent="0.25">
      <c r="U117" s="133"/>
      <c r="V117" s="132"/>
      <c r="W117" s="132"/>
    </row>
  </sheetData>
  <autoFilter ref="A6:AJ96" xr:uid="{8D841833-8CEB-498D-8D83-054ABC8BDD7A}">
    <filterColumn colId="0" showButton="0"/>
    <filterColumn colId="1" showButton="0"/>
    <filterColumn colId="2" showButton="0"/>
    <filterColumn colId="3" showButton="0"/>
    <filterColumn colId="4" showButton="0"/>
    <filterColumn colId="5" showButton="0"/>
    <filterColumn colId="6" showButton="0"/>
    <filterColumn colId="8" showButton="0"/>
  </autoFilter>
  <mergeCells count="439">
    <mergeCell ref="V61:V62"/>
    <mergeCell ref="S61:S62"/>
    <mergeCell ref="R64:R66"/>
    <mergeCell ref="Q64:Q66"/>
    <mergeCell ref="P64:P66"/>
    <mergeCell ref="A71:A75"/>
    <mergeCell ref="B71:B75"/>
    <mergeCell ref="C71:C75"/>
    <mergeCell ref="D71:D75"/>
    <mergeCell ref="E71:E75"/>
    <mergeCell ref="F71:F75"/>
    <mergeCell ref="G71:G75"/>
    <mergeCell ref="H71:H75"/>
    <mergeCell ref="P71:P75"/>
    <mergeCell ref="U107:V107"/>
    <mergeCell ref="J71:J75"/>
    <mergeCell ref="K71:K75"/>
    <mergeCell ref="L71:L75"/>
    <mergeCell ref="M71:M75"/>
    <mergeCell ref="N71:N75"/>
    <mergeCell ref="O71:O75"/>
    <mergeCell ref="V78:V79"/>
    <mergeCell ref="V76:V77"/>
    <mergeCell ref="U76:U77"/>
    <mergeCell ref="P76:P77"/>
    <mergeCell ref="O76:O77"/>
    <mergeCell ref="N76:N77"/>
    <mergeCell ref="M76:M77"/>
    <mergeCell ref="L76:L77"/>
    <mergeCell ref="K76:K77"/>
    <mergeCell ref="A67:A68"/>
    <mergeCell ref="B67:B68"/>
    <mergeCell ref="C67:C68"/>
    <mergeCell ref="D67:D68"/>
    <mergeCell ref="E67:E68"/>
    <mergeCell ref="J76:J77"/>
    <mergeCell ref="R67:R68"/>
    <mergeCell ref="L67:L68"/>
    <mergeCell ref="M67:M68"/>
    <mergeCell ref="N67:N68"/>
    <mergeCell ref="O67:O68"/>
    <mergeCell ref="P67:P68"/>
    <mergeCell ref="Q67:Q68"/>
    <mergeCell ref="I71:I75"/>
    <mergeCell ref="A76:A77"/>
    <mergeCell ref="I76:I77"/>
    <mergeCell ref="H76:H77"/>
    <mergeCell ref="G76:G77"/>
    <mergeCell ref="C76:C77"/>
    <mergeCell ref="B76:B77"/>
    <mergeCell ref="Q71:Q75"/>
    <mergeCell ref="R71:R75"/>
    <mergeCell ref="D64:D66"/>
    <mergeCell ref="F67:F68"/>
    <mergeCell ref="G67:G68"/>
    <mergeCell ref="H67:H68"/>
    <mergeCell ref="I67:I68"/>
    <mergeCell ref="J67:J68"/>
    <mergeCell ref="K67:K68"/>
    <mergeCell ref="O64:O66"/>
    <mergeCell ref="N64:N66"/>
    <mergeCell ref="H58:H60"/>
    <mergeCell ref="G58:G60"/>
    <mergeCell ref="M64:M66"/>
    <mergeCell ref="L64:L66"/>
    <mergeCell ref="V55:V57"/>
    <mergeCell ref="N53:N57"/>
    <mergeCell ref="O53:O57"/>
    <mergeCell ref="P53:P57"/>
    <mergeCell ref="Q53:Q57"/>
    <mergeCell ref="R53:R57"/>
    <mergeCell ref="S55:S57"/>
    <mergeCell ref="H53:H57"/>
    <mergeCell ref="I53:I57"/>
    <mergeCell ref="J53:J57"/>
    <mergeCell ref="K53:K57"/>
    <mergeCell ref="L53:L57"/>
    <mergeCell ref="M53:M57"/>
    <mergeCell ref="P61:P63"/>
    <mergeCell ref="O61:O63"/>
    <mergeCell ref="N61:N63"/>
    <mergeCell ref="M61:M63"/>
    <mergeCell ref="L61:L63"/>
    <mergeCell ref="T61:T62"/>
    <mergeCell ref="U61:U62"/>
    <mergeCell ref="A53:A57"/>
    <mergeCell ref="B53:B57"/>
    <mergeCell ref="C53:C57"/>
    <mergeCell ref="D53:D57"/>
    <mergeCell ref="E53:E57"/>
    <mergeCell ref="F53:F57"/>
    <mergeCell ref="G53:G57"/>
    <mergeCell ref="T55:T57"/>
    <mergeCell ref="U55:U57"/>
    <mergeCell ref="G40:G41"/>
    <mergeCell ref="A45:A47"/>
    <mergeCell ref="B45:B47"/>
    <mergeCell ref="C45:C47"/>
    <mergeCell ref="D45:D47"/>
    <mergeCell ref="E45:E47"/>
    <mergeCell ref="F45:F47"/>
    <mergeCell ref="V49:V50"/>
    <mergeCell ref="U49:U50"/>
    <mergeCell ref="H45:H47"/>
    <mergeCell ref="I45:I47"/>
    <mergeCell ref="J45:J47"/>
    <mergeCell ref="K45:K47"/>
    <mergeCell ref="L45:L47"/>
    <mergeCell ref="M45:M47"/>
    <mergeCell ref="N45:N47"/>
    <mergeCell ref="O45:O47"/>
    <mergeCell ref="P45:P47"/>
    <mergeCell ref="Q45:Q47"/>
    <mergeCell ref="R45:R47"/>
    <mergeCell ref="S45:S46"/>
    <mergeCell ref="T45:T46"/>
    <mergeCell ref="U45:U46"/>
    <mergeCell ref="V45:V46"/>
    <mergeCell ref="B34:B39"/>
    <mergeCell ref="C34:C39"/>
    <mergeCell ref="D34:D39"/>
    <mergeCell ref="E34:E39"/>
    <mergeCell ref="F34:F39"/>
    <mergeCell ref="S34:S38"/>
    <mergeCell ref="H34:H39"/>
    <mergeCell ref="I34:I39"/>
    <mergeCell ref="J34:J39"/>
    <mergeCell ref="K34:K39"/>
    <mergeCell ref="L34:L39"/>
    <mergeCell ref="M34:M39"/>
    <mergeCell ref="N34:N39"/>
    <mergeCell ref="O34:O39"/>
    <mergeCell ref="P34:P39"/>
    <mergeCell ref="Q34:Q39"/>
    <mergeCell ref="R34:R39"/>
    <mergeCell ref="G34:G39"/>
    <mergeCell ref="N19:N20"/>
    <mergeCell ref="O19:O20"/>
    <mergeCell ref="E24:E31"/>
    <mergeCell ref="F24:F31"/>
    <mergeCell ref="G24:G31"/>
    <mergeCell ref="H24:H31"/>
    <mergeCell ref="I24:I31"/>
    <mergeCell ref="P19:P20"/>
    <mergeCell ref="G19:G20"/>
    <mergeCell ref="H19:H20"/>
    <mergeCell ref="I19:I20"/>
    <mergeCell ref="G21:G22"/>
    <mergeCell ref="P24:P31"/>
    <mergeCell ref="J24:J31"/>
    <mergeCell ref="K24:K31"/>
    <mergeCell ref="L24:L31"/>
    <mergeCell ref="M24:M31"/>
    <mergeCell ref="N24:N31"/>
    <mergeCell ref="O24:O31"/>
    <mergeCell ref="L21:L22"/>
    <mergeCell ref="M21:M22"/>
    <mergeCell ref="A9:A18"/>
    <mergeCell ref="B9:B18"/>
    <mergeCell ref="C9:C18"/>
    <mergeCell ref="D9:D18"/>
    <mergeCell ref="E9:E18"/>
    <mergeCell ref="F9:F18"/>
    <mergeCell ref="A19:A20"/>
    <mergeCell ref="B19:B20"/>
    <mergeCell ref="C19:C20"/>
    <mergeCell ref="D19:D20"/>
    <mergeCell ref="E19:E20"/>
    <mergeCell ref="F19:F20"/>
    <mergeCell ref="A6:H6"/>
    <mergeCell ref="I6:J6"/>
    <mergeCell ref="AJ6:AJ8"/>
    <mergeCell ref="A7:A8"/>
    <mergeCell ref="B7:B8"/>
    <mergeCell ref="C7:C8"/>
    <mergeCell ref="D7:D8"/>
    <mergeCell ref="E7:E8"/>
    <mergeCell ref="M9:M18"/>
    <mergeCell ref="N9:N18"/>
    <mergeCell ref="O9:O18"/>
    <mergeCell ref="P9:P18"/>
    <mergeCell ref="Q9:Q18"/>
    <mergeCell ref="R9:R18"/>
    <mergeCell ref="G9:G18"/>
    <mergeCell ref="H9:H18"/>
    <mergeCell ref="V9:V12"/>
    <mergeCell ref="S9:S12"/>
    <mergeCell ref="T9:T12"/>
    <mergeCell ref="U9:U12"/>
    <mergeCell ref="I9:I18"/>
    <mergeCell ref="J9:J18"/>
    <mergeCell ref="K9:K18"/>
    <mergeCell ref="L9:L18"/>
    <mergeCell ref="V15:V18"/>
    <mergeCell ref="U15:U18"/>
    <mergeCell ref="V21:V22"/>
    <mergeCell ref="U21:U22"/>
    <mergeCell ref="T21:T22"/>
    <mergeCell ref="S21:S22"/>
    <mergeCell ref="F7:F8"/>
    <mergeCell ref="G7:G8"/>
    <mergeCell ref="X7:AI7"/>
    <mergeCell ref="H7:H8"/>
    <mergeCell ref="I7:I8"/>
    <mergeCell ref="J7:J8"/>
    <mergeCell ref="K7:R7"/>
    <mergeCell ref="U7:U8"/>
    <mergeCell ref="V7:V8"/>
    <mergeCell ref="U13:U14"/>
    <mergeCell ref="V13:V14"/>
    <mergeCell ref="Q19:Q20"/>
    <mergeCell ref="R19:R20"/>
    <mergeCell ref="S19:S20"/>
    <mergeCell ref="J19:J20"/>
    <mergeCell ref="K19:K20"/>
    <mergeCell ref="L19:L20"/>
    <mergeCell ref="M19:M20"/>
    <mergeCell ref="V40:V41"/>
    <mergeCell ref="R40:R41"/>
    <mergeCell ref="R21:R22"/>
    <mergeCell ref="V30:V31"/>
    <mergeCell ref="U30:U31"/>
    <mergeCell ref="T30:T31"/>
    <mergeCell ref="S30:S31"/>
    <mergeCell ref="V19:V20"/>
    <mergeCell ref="T19:T20"/>
    <mergeCell ref="U19:U20"/>
    <mergeCell ref="V25:V26"/>
    <mergeCell ref="U27:U28"/>
    <mergeCell ref="V32:V33"/>
    <mergeCell ref="U32:U33"/>
    <mergeCell ref="T34:T38"/>
    <mergeCell ref="U34:U38"/>
    <mergeCell ref="V34:V38"/>
    <mergeCell ref="T32:T33"/>
    <mergeCell ref="S32:S33"/>
    <mergeCell ref="S40:S41"/>
    <mergeCell ref="T40:T41"/>
    <mergeCell ref="R32:R33"/>
    <mergeCell ref="A21:A22"/>
    <mergeCell ref="B21:B22"/>
    <mergeCell ref="C21:C22"/>
    <mergeCell ref="D21:D22"/>
    <mergeCell ref="E21:E22"/>
    <mergeCell ref="F21:F22"/>
    <mergeCell ref="V27:V28"/>
    <mergeCell ref="T25:T26"/>
    <mergeCell ref="U25:U26"/>
    <mergeCell ref="R24:R31"/>
    <mergeCell ref="S25:S26"/>
    <mergeCell ref="Q24:Q31"/>
    <mergeCell ref="A24:A31"/>
    <mergeCell ref="B24:B31"/>
    <mergeCell ref="C24:C31"/>
    <mergeCell ref="D24:D31"/>
    <mergeCell ref="H21:H22"/>
    <mergeCell ref="I21:I22"/>
    <mergeCell ref="J21:J22"/>
    <mergeCell ref="K21:K22"/>
    <mergeCell ref="N21:N22"/>
    <mergeCell ref="O21:O22"/>
    <mergeCell ref="P21:P22"/>
    <mergeCell ref="Q21:Q22"/>
    <mergeCell ref="Q32:Q33"/>
    <mergeCell ref="P32:P33"/>
    <mergeCell ref="O32:O33"/>
    <mergeCell ref="L40:L41"/>
    <mergeCell ref="K40:K41"/>
    <mergeCell ref="H32:H33"/>
    <mergeCell ref="I40:I41"/>
    <mergeCell ref="H40:H41"/>
    <mergeCell ref="Q40:Q41"/>
    <mergeCell ref="P40:P41"/>
    <mergeCell ref="O40:O41"/>
    <mergeCell ref="N40:N41"/>
    <mergeCell ref="M40:M41"/>
    <mergeCell ref="N32:N33"/>
    <mergeCell ref="M32:M33"/>
    <mergeCell ref="L32:L33"/>
    <mergeCell ref="K32:K33"/>
    <mergeCell ref="J32:J33"/>
    <mergeCell ref="I32:I33"/>
    <mergeCell ref="P43:P44"/>
    <mergeCell ref="O43:O44"/>
    <mergeCell ref="N43:N44"/>
    <mergeCell ref="T49:T50"/>
    <mergeCell ref="S49:S50"/>
    <mergeCell ref="R49:R50"/>
    <mergeCell ref="Q49:Q50"/>
    <mergeCell ref="P49:P50"/>
    <mergeCell ref="O49:O50"/>
    <mergeCell ref="N49:N50"/>
    <mergeCell ref="G43:G44"/>
    <mergeCell ref="F43:F44"/>
    <mergeCell ref="M43:M44"/>
    <mergeCell ref="L43:L44"/>
    <mergeCell ref="K43:K44"/>
    <mergeCell ref="J43:J44"/>
    <mergeCell ref="I43:I44"/>
    <mergeCell ref="H43:H44"/>
    <mergeCell ref="G45:G47"/>
    <mergeCell ref="M49:M50"/>
    <mergeCell ref="L49:L50"/>
    <mergeCell ref="A40:A41"/>
    <mergeCell ref="B40:B41"/>
    <mergeCell ref="V51:V52"/>
    <mergeCell ref="U51:U52"/>
    <mergeCell ref="T51:T52"/>
    <mergeCell ref="S51:S52"/>
    <mergeCell ref="R51:R52"/>
    <mergeCell ref="Q51:Q52"/>
    <mergeCell ref="P51:P52"/>
    <mergeCell ref="O51:O52"/>
    <mergeCell ref="B51:B52"/>
    <mergeCell ref="A51:A52"/>
    <mergeCell ref="H51:H52"/>
    <mergeCell ref="G51:G52"/>
    <mergeCell ref="F51:F52"/>
    <mergeCell ref="E51:E52"/>
    <mergeCell ref="D51:D52"/>
    <mergeCell ref="C51:C52"/>
    <mergeCell ref="C40:C41"/>
    <mergeCell ref="E40:E41"/>
    <mergeCell ref="D40:D41"/>
    <mergeCell ref="U40:U41"/>
    <mergeCell ref="V43:V44"/>
    <mergeCell ref="V59:V60"/>
    <mergeCell ref="U59:U60"/>
    <mergeCell ref="T59:T60"/>
    <mergeCell ref="S59:S60"/>
    <mergeCell ref="R58:R60"/>
    <mergeCell ref="Q58:Q60"/>
    <mergeCell ref="S53:S54"/>
    <mergeCell ref="T53:T54"/>
    <mergeCell ref="U53:U54"/>
    <mergeCell ref="V53:V54"/>
    <mergeCell ref="U43:U44"/>
    <mergeCell ref="T43:T44"/>
    <mergeCell ref="S43:S44"/>
    <mergeCell ref="R43:R44"/>
    <mergeCell ref="Q43:Q44"/>
    <mergeCell ref="N51:N52"/>
    <mergeCell ref="M51:M52"/>
    <mergeCell ref="L51:L52"/>
    <mergeCell ref="K51:K52"/>
    <mergeCell ref="J51:J52"/>
    <mergeCell ref="I51:I52"/>
    <mergeCell ref="J58:J60"/>
    <mergeCell ref="P58:P60"/>
    <mergeCell ref="O58:O60"/>
    <mergeCell ref="N58:N60"/>
    <mergeCell ref="M58:M60"/>
    <mergeCell ref="L58:L60"/>
    <mergeCell ref="K58:K60"/>
    <mergeCell ref="I58:I60"/>
    <mergeCell ref="A58:A60"/>
    <mergeCell ref="B58:B60"/>
    <mergeCell ref="C58:C60"/>
    <mergeCell ref="D58:D60"/>
    <mergeCell ref="E58:E60"/>
    <mergeCell ref="F58:F60"/>
    <mergeCell ref="U78:U79"/>
    <mergeCell ref="T78:T79"/>
    <mergeCell ref="S78:S79"/>
    <mergeCell ref="R78:R79"/>
    <mergeCell ref="Q78:Q79"/>
    <mergeCell ref="P78:P79"/>
    <mergeCell ref="F76:F77"/>
    <mergeCell ref="E76:E77"/>
    <mergeCell ref="D76:D77"/>
    <mergeCell ref="T76:T77"/>
    <mergeCell ref="S76:S77"/>
    <mergeCell ref="R76:R77"/>
    <mergeCell ref="Q76:Q77"/>
    <mergeCell ref="C78:C79"/>
    <mergeCell ref="B78:B79"/>
    <mergeCell ref="A78:A79"/>
    <mergeCell ref="R61:R63"/>
    <mergeCell ref="Q61:Q63"/>
    <mergeCell ref="I78:I79"/>
    <mergeCell ref="H78:H79"/>
    <mergeCell ref="G78:G79"/>
    <mergeCell ref="F78:F79"/>
    <mergeCell ref="E78:E79"/>
    <mergeCell ref="D78:D79"/>
    <mergeCell ref="O78:O79"/>
    <mergeCell ref="N78:N79"/>
    <mergeCell ref="M78:M79"/>
    <mergeCell ref="L78:L79"/>
    <mergeCell ref="K78:K79"/>
    <mergeCell ref="J78:J79"/>
    <mergeCell ref="A1:H4"/>
    <mergeCell ref="B64:B66"/>
    <mergeCell ref="A64:A66"/>
    <mergeCell ref="K64:K66"/>
    <mergeCell ref="J64:J66"/>
    <mergeCell ref="I64:I66"/>
    <mergeCell ref="H64:H66"/>
    <mergeCell ref="G64:G66"/>
    <mergeCell ref="F64:F66"/>
    <mergeCell ref="E61:E63"/>
    <mergeCell ref="D61:D63"/>
    <mergeCell ref="C61:C63"/>
    <mergeCell ref="B61:B63"/>
    <mergeCell ref="A61:A63"/>
    <mergeCell ref="E49:E50"/>
    <mergeCell ref="D49:D50"/>
    <mergeCell ref="D32:D33"/>
    <mergeCell ref="K49:K50"/>
    <mergeCell ref="J49:J50"/>
    <mergeCell ref="I49:I50"/>
    <mergeCell ref="H49:H50"/>
    <mergeCell ref="G49:G50"/>
    <mergeCell ref="F49:F50"/>
    <mergeCell ref="A43:A44"/>
    <mergeCell ref="C32:C33"/>
    <mergeCell ref="B32:B33"/>
    <mergeCell ref="A32:A33"/>
    <mergeCell ref="B49:B50"/>
    <mergeCell ref="A49:A50"/>
    <mergeCell ref="C64:C66"/>
    <mergeCell ref="K61:K63"/>
    <mergeCell ref="J61:J63"/>
    <mergeCell ref="I61:I63"/>
    <mergeCell ref="H61:H63"/>
    <mergeCell ref="G61:G63"/>
    <mergeCell ref="F61:F63"/>
    <mergeCell ref="E64:E66"/>
    <mergeCell ref="J40:J41"/>
    <mergeCell ref="C49:C50"/>
    <mergeCell ref="E43:E44"/>
    <mergeCell ref="D43:D44"/>
    <mergeCell ref="C43:C44"/>
    <mergeCell ref="B43:B44"/>
    <mergeCell ref="F40:F41"/>
    <mergeCell ref="E32:E33"/>
    <mergeCell ref="G32:G33"/>
    <mergeCell ref="F32:F33"/>
    <mergeCell ref="A34:A39"/>
  </mergeCells>
  <printOptions verticalCentered="1"/>
  <pageMargins left="0.31496062992125984" right="0.31496062992125984" top="0.35433070866141736" bottom="0.35433070866141736" header="0.31496062992125984" footer="0.31496062992125984"/>
  <pageSetup paperSize="10000" scale="24" fitToHeight="0" orientation="landscape" horizontalDpi="360" verticalDpi="36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2ADF9-EFF2-4FED-B272-7C34226196CF}">
  <dimension ref="A1:F54"/>
  <sheetViews>
    <sheetView topLeftCell="A39" workbookViewId="0">
      <selection activeCell="F54" sqref="F54"/>
    </sheetView>
  </sheetViews>
  <sheetFormatPr baseColWidth="10" defaultColWidth="11.42578125" defaultRowHeight="15" x14ac:dyDescent="0.25"/>
  <cols>
    <col min="2" max="2" width="46.7109375" customWidth="1"/>
    <col min="4" max="4" width="11.5703125" customWidth="1"/>
    <col min="5" max="5" width="18" bestFit="1" customWidth="1"/>
    <col min="6" max="6" width="17.28515625" bestFit="1" customWidth="1"/>
  </cols>
  <sheetData>
    <row r="1" spans="1:6" ht="17.25" thickBot="1" x14ac:dyDescent="0.3">
      <c r="A1" s="10"/>
      <c r="B1" s="361" t="s">
        <v>385</v>
      </c>
      <c r="C1" s="361"/>
      <c r="D1" s="362"/>
      <c r="E1" s="363" t="s">
        <v>386</v>
      </c>
      <c r="F1" s="364"/>
    </row>
    <row r="2" spans="1:6" ht="17.25" thickBot="1" x14ac:dyDescent="0.3">
      <c r="A2" s="11"/>
      <c r="B2" s="365" t="s">
        <v>387</v>
      </c>
      <c r="C2" s="365"/>
      <c r="D2" s="366"/>
      <c r="E2" s="363" t="s">
        <v>388</v>
      </c>
      <c r="F2" s="364"/>
    </row>
    <row r="3" spans="1:6" ht="17.25" thickBot="1" x14ac:dyDescent="0.3">
      <c r="A3" s="11"/>
      <c r="B3" s="365"/>
      <c r="C3" s="365"/>
      <c r="D3" s="366"/>
      <c r="E3" s="12" t="s">
        <v>389</v>
      </c>
      <c r="F3" s="13" t="s">
        <v>390</v>
      </c>
    </row>
    <row r="4" spans="1:6" ht="17.25" thickBot="1" x14ac:dyDescent="0.3">
      <c r="A4" s="14"/>
      <c r="B4" s="367" t="s">
        <v>391</v>
      </c>
      <c r="C4" s="367"/>
      <c r="D4" s="368"/>
      <c r="E4" s="15" t="s">
        <v>392</v>
      </c>
      <c r="F4" s="16">
        <v>2022</v>
      </c>
    </row>
    <row r="5" spans="1:6" ht="15.75" thickBot="1" x14ac:dyDescent="0.3">
      <c r="A5" s="17"/>
      <c r="B5" s="18"/>
      <c r="C5" s="18"/>
      <c r="D5" s="18"/>
      <c r="E5" s="18"/>
      <c r="F5" s="18"/>
    </row>
    <row r="6" spans="1:6" ht="15.75" thickBot="1" x14ac:dyDescent="0.3">
      <c r="A6" s="358" t="s">
        <v>393</v>
      </c>
      <c r="B6" s="359"/>
      <c r="C6" s="359"/>
      <c r="D6" s="359"/>
      <c r="E6" s="359"/>
      <c r="F6" s="360"/>
    </row>
    <row r="7" spans="1:6" x14ac:dyDescent="0.25">
      <c r="A7" s="19"/>
      <c r="B7" s="18"/>
      <c r="C7" s="18"/>
      <c r="D7" s="18"/>
      <c r="E7" s="18"/>
      <c r="F7" s="20"/>
    </row>
    <row r="8" spans="1:6" ht="15.75" thickBot="1" x14ac:dyDescent="0.3">
      <c r="A8" s="21" t="s">
        <v>394</v>
      </c>
      <c r="B8" s="22" t="s">
        <v>395</v>
      </c>
      <c r="C8" s="22" t="s">
        <v>396</v>
      </c>
      <c r="D8" s="23" t="s">
        <v>397</v>
      </c>
      <c r="E8" s="24" t="s">
        <v>398</v>
      </c>
      <c r="F8" s="24" t="s">
        <v>399</v>
      </c>
    </row>
    <row r="9" spans="1:6" ht="15.75" thickBot="1" x14ac:dyDescent="0.3">
      <c r="A9" s="25">
        <v>1</v>
      </c>
      <c r="B9" s="26" t="s">
        <v>400</v>
      </c>
      <c r="C9" s="27"/>
      <c r="D9" s="28"/>
      <c r="E9" s="28"/>
      <c r="F9" s="29"/>
    </row>
    <row r="10" spans="1:6" ht="16.5" x14ac:dyDescent="0.25">
      <c r="A10" s="30">
        <v>1.1000000000000001</v>
      </c>
      <c r="B10" s="31" t="s">
        <v>401</v>
      </c>
      <c r="C10" s="32" t="s">
        <v>402</v>
      </c>
      <c r="D10" s="33">
        <v>96</v>
      </c>
      <c r="E10" s="84">
        <v>22320</v>
      </c>
      <c r="F10" s="34">
        <f t="shared" ref="F10:F44" si="0">+E10*D10</f>
        <v>2142720</v>
      </c>
    </row>
    <row r="11" spans="1:6" ht="16.5" x14ac:dyDescent="0.25">
      <c r="A11" s="35">
        <v>1.2</v>
      </c>
      <c r="B11" s="36" t="s">
        <v>403</v>
      </c>
      <c r="C11" s="37" t="s">
        <v>404</v>
      </c>
      <c r="D11" s="38">
        <f>96*0.05</f>
        <v>4.8000000000000007</v>
      </c>
      <c r="E11" s="85">
        <v>569224.5</v>
      </c>
      <c r="F11" s="39">
        <f t="shared" si="0"/>
        <v>2732277.6000000006</v>
      </c>
    </row>
    <row r="12" spans="1:6" ht="17.25" thickBot="1" x14ac:dyDescent="0.3">
      <c r="A12" s="40">
        <v>1.3</v>
      </c>
      <c r="B12" s="41" t="s">
        <v>405</v>
      </c>
      <c r="C12" s="37" t="s">
        <v>406</v>
      </c>
      <c r="D12" s="38">
        <v>121</v>
      </c>
      <c r="E12" s="85">
        <v>33000</v>
      </c>
      <c r="F12" s="42">
        <f t="shared" si="0"/>
        <v>3993000</v>
      </c>
    </row>
    <row r="13" spans="1:6" ht="17.25" thickBot="1" x14ac:dyDescent="0.3">
      <c r="A13" s="43" t="s">
        <v>407</v>
      </c>
      <c r="B13" s="44"/>
      <c r="C13" s="45"/>
      <c r="D13" s="46"/>
      <c r="E13" s="86"/>
      <c r="F13" s="47">
        <f>SUM(F10:F12)</f>
        <v>8867997.6000000015</v>
      </c>
    </row>
    <row r="14" spans="1:6" ht="17.25" thickBot="1" x14ac:dyDescent="0.3">
      <c r="A14" s="48">
        <v>2</v>
      </c>
      <c r="B14" s="26" t="s">
        <v>408</v>
      </c>
      <c r="C14" s="49"/>
      <c r="D14" s="50"/>
      <c r="E14" s="87"/>
      <c r="F14" s="51"/>
    </row>
    <row r="15" spans="1:6" ht="33" x14ac:dyDescent="0.25">
      <c r="A15" s="30">
        <v>2.1</v>
      </c>
      <c r="B15" s="31" t="s">
        <v>409</v>
      </c>
      <c r="C15" s="32" t="s">
        <v>402</v>
      </c>
      <c r="D15" s="33">
        <v>9.2799999999999994</v>
      </c>
      <c r="E15" s="84">
        <v>75343</v>
      </c>
      <c r="F15" s="34">
        <f t="shared" si="0"/>
        <v>699183.03999999992</v>
      </c>
    </row>
    <row r="16" spans="1:6" ht="33" x14ac:dyDescent="0.25">
      <c r="A16" s="35">
        <v>2.2000000000000002</v>
      </c>
      <c r="B16" s="36" t="s">
        <v>410</v>
      </c>
      <c r="C16" s="37" t="s">
        <v>402</v>
      </c>
      <c r="D16" s="38">
        <f>11.79+7.98</f>
        <v>19.77</v>
      </c>
      <c r="E16" s="85">
        <v>79465</v>
      </c>
      <c r="F16" s="39">
        <f t="shared" si="0"/>
        <v>1571023.05</v>
      </c>
    </row>
    <row r="17" spans="1:6" ht="50.25" thickBot="1" x14ac:dyDescent="0.3">
      <c r="A17" s="35">
        <v>2.2999999999999998</v>
      </c>
      <c r="B17" s="36" t="s">
        <v>411</v>
      </c>
      <c r="C17" s="37" t="s">
        <v>412</v>
      </c>
      <c r="D17" s="38">
        <v>2</v>
      </c>
      <c r="E17" s="85">
        <v>810850</v>
      </c>
      <c r="F17" s="39">
        <f t="shared" si="0"/>
        <v>1621700</v>
      </c>
    </row>
    <row r="18" spans="1:6" ht="17.25" thickBot="1" x14ac:dyDescent="0.3">
      <c r="A18" s="43" t="s">
        <v>407</v>
      </c>
      <c r="B18" s="44"/>
      <c r="C18" s="45"/>
      <c r="D18" s="46"/>
      <c r="E18" s="86"/>
      <c r="F18" s="47">
        <f>SUM(F15:F17)</f>
        <v>3891906.09</v>
      </c>
    </row>
    <row r="19" spans="1:6" ht="17.25" thickBot="1" x14ac:dyDescent="0.3">
      <c r="A19" s="48">
        <v>3</v>
      </c>
      <c r="B19" s="52" t="s">
        <v>413</v>
      </c>
      <c r="C19" s="49"/>
      <c r="D19" s="50"/>
      <c r="E19" s="87"/>
      <c r="F19" s="51"/>
    </row>
    <row r="20" spans="1:6" ht="49.5" x14ac:dyDescent="0.25">
      <c r="A20" s="30">
        <v>3.1</v>
      </c>
      <c r="B20" s="31" t="s">
        <v>414</v>
      </c>
      <c r="C20" s="32" t="s">
        <v>412</v>
      </c>
      <c r="D20" s="33">
        <v>12</v>
      </c>
      <c r="E20" s="84">
        <v>20330</v>
      </c>
      <c r="F20" s="34">
        <f t="shared" si="0"/>
        <v>243960</v>
      </c>
    </row>
    <row r="21" spans="1:6" ht="49.5" x14ac:dyDescent="0.25">
      <c r="A21" s="35">
        <v>3.2</v>
      </c>
      <c r="B21" s="36" t="s">
        <v>415</v>
      </c>
      <c r="C21" s="37" t="s">
        <v>412</v>
      </c>
      <c r="D21" s="38">
        <v>6</v>
      </c>
      <c r="E21" s="85">
        <v>23330</v>
      </c>
      <c r="F21" s="39">
        <f t="shared" si="0"/>
        <v>139980</v>
      </c>
    </row>
    <row r="22" spans="1:6" ht="16.5" x14ac:dyDescent="0.25">
      <c r="A22" s="35">
        <v>3.3</v>
      </c>
      <c r="B22" s="36" t="s">
        <v>416</v>
      </c>
      <c r="C22" s="37" t="s">
        <v>412</v>
      </c>
      <c r="D22" s="38">
        <v>1</v>
      </c>
      <c r="E22" s="85">
        <v>293000</v>
      </c>
      <c r="F22" s="42">
        <f t="shared" si="0"/>
        <v>293000</v>
      </c>
    </row>
    <row r="23" spans="1:6" ht="50.25" thickBot="1" x14ac:dyDescent="0.3">
      <c r="A23" s="35">
        <v>3.4</v>
      </c>
      <c r="B23" s="36" t="s">
        <v>417</v>
      </c>
      <c r="C23" s="37" t="s">
        <v>412</v>
      </c>
      <c r="D23" s="38">
        <v>11</v>
      </c>
      <c r="E23" s="85">
        <v>24530</v>
      </c>
      <c r="F23" s="39">
        <f t="shared" si="0"/>
        <v>269830</v>
      </c>
    </row>
    <row r="24" spans="1:6" ht="17.25" thickBot="1" x14ac:dyDescent="0.3">
      <c r="A24" s="43" t="s">
        <v>407</v>
      </c>
      <c r="B24" s="44"/>
      <c r="C24" s="45"/>
      <c r="D24" s="46"/>
      <c r="E24" s="86"/>
      <c r="F24" s="47">
        <f>SUM(F20:F23)</f>
        <v>946770</v>
      </c>
    </row>
    <row r="25" spans="1:6" ht="17.25" thickBot="1" x14ac:dyDescent="0.3">
      <c r="A25" s="48">
        <v>4</v>
      </c>
      <c r="B25" s="53" t="s">
        <v>418</v>
      </c>
      <c r="C25" s="49"/>
      <c r="D25" s="50"/>
      <c r="E25" s="87"/>
      <c r="F25" s="51"/>
    </row>
    <row r="26" spans="1:6" ht="49.5" x14ac:dyDescent="0.25">
      <c r="A26" s="30">
        <v>4.0999999999999996</v>
      </c>
      <c r="B26" s="31" t="s">
        <v>419</v>
      </c>
      <c r="C26" s="32" t="s">
        <v>406</v>
      </c>
      <c r="D26" s="33">
        <v>266.76</v>
      </c>
      <c r="E26" s="84">
        <v>28370</v>
      </c>
      <c r="F26" s="34">
        <f t="shared" si="0"/>
        <v>7567981.2000000002</v>
      </c>
    </row>
    <row r="27" spans="1:6" ht="50.25" thickBot="1" x14ac:dyDescent="0.3">
      <c r="A27" s="40">
        <v>4.2</v>
      </c>
      <c r="B27" s="41" t="s">
        <v>420</v>
      </c>
      <c r="C27" s="54" t="s">
        <v>406</v>
      </c>
      <c r="D27" s="55">
        <f>49.4*5.4</f>
        <v>266.76</v>
      </c>
      <c r="E27" s="88">
        <v>44000</v>
      </c>
      <c r="F27" s="56">
        <f t="shared" si="0"/>
        <v>11737440</v>
      </c>
    </row>
    <row r="28" spans="1:6" ht="17.25" thickBot="1" x14ac:dyDescent="0.3">
      <c r="A28" s="43" t="s">
        <v>407</v>
      </c>
      <c r="B28" s="44"/>
      <c r="C28" s="45"/>
      <c r="D28" s="46"/>
      <c r="E28" s="86"/>
      <c r="F28" s="47">
        <f>SUM(F26:F27)</f>
        <v>19305421.199999999</v>
      </c>
    </row>
    <row r="29" spans="1:6" ht="17.25" thickBot="1" x14ac:dyDescent="0.3">
      <c r="A29" s="48">
        <v>5</v>
      </c>
      <c r="B29" s="53" t="s">
        <v>421</v>
      </c>
      <c r="C29" s="49"/>
      <c r="D29" s="50"/>
      <c r="E29" s="87"/>
      <c r="F29" s="51"/>
    </row>
    <row r="30" spans="1:6" ht="33" x14ac:dyDescent="0.25">
      <c r="A30" s="30">
        <v>5.0999999999999996</v>
      </c>
      <c r="B30" s="31" t="s">
        <v>422</v>
      </c>
      <c r="C30" s="32" t="s">
        <v>423</v>
      </c>
      <c r="D30" s="33">
        <v>1</v>
      </c>
      <c r="E30" s="84">
        <v>17342.5</v>
      </c>
      <c r="F30" s="34">
        <f t="shared" si="0"/>
        <v>17342.5</v>
      </c>
    </row>
    <row r="31" spans="1:6" ht="33" x14ac:dyDescent="0.25">
      <c r="A31" s="35">
        <v>5.2</v>
      </c>
      <c r="B31" s="36" t="s">
        <v>424</v>
      </c>
      <c r="C31" s="37" t="s">
        <v>406</v>
      </c>
      <c r="D31" s="38">
        <v>1</v>
      </c>
      <c r="E31" s="85">
        <v>520000</v>
      </c>
      <c r="F31" s="39">
        <f t="shared" si="0"/>
        <v>520000</v>
      </c>
    </row>
    <row r="32" spans="1:6" ht="16.5" x14ac:dyDescent="0.25">
      <c r="A32" s="35">
        <v>5.3</v>
      </c>
      <c r="B32" s="36" t="s">
        <v>425</v>
      </c>
      <c r="C32" s="37" t="s">
        <v>412</v>
      </c>
      <c r="D32" s="38">
        <v>1</v>
      </c>
      <c r="E32" s="85">
        <v>500000</v>
      </c>
      <c r="F32" s="39">
        <f t="shared" si="0"/>
        <v>500000</v>
      </c>
    </row>
    <row r="33" spans="1:6" ht="17.25" thickBot="1" x14ac:dyDescent="0.3">
      <c r="A33" s="35">
        <v>5.4</v>
      </c>
      <c r="B33" s="36" t="s">
        <v>426</v>
      </c>
      <c r="C33" s="37" t="s">
        <v>412</v>
      </c>
      <c r="D33" s="38">
        <v>1</v>
      </c>
      <c r="E33" s="85">
        <v>350000</v>
      </c>
      <c r="F33" s="39">
        <f t="shared" si="0"/>
        <v>350000</v>
      </c>
    </row>
    <row r="34" spans="1:6" ht="17.25" thickBot="1" x14ac:dyDescent="0.3">
      <c r="A34" s="57" t="s">
        <v>407</v>
      </c>
      <c r="B34" s="58"/>
      <c r="C34" s="45"/>
      <c r="D34" s="46"/>
      <c r="E34" s="86"/>
      <c r="F34" s="47">
        <f>SUM(F30:F33)</f>
        <v>1387342.5</v>
      </c>
    </row>
    <row r="35" spans="1:6" ht="17.25" thickBot="1" x14ac:dyDescent="0.3">
      <c r="A35" s="48">
        <v>6</v>
      </c>
      <c r="B35" s="52" t="s">
        <v>427</v>
      </c>
      <c r="C35" s="49"/>
      <c r="D35" s="50"/>
      <c r="E35" s="87"/>
      <c r="F35" s="51"/>
    </row>
    <row r="36" spans="1:6" ht="33" x14ac:dyDescent="0.25">
      <c r="A36" s="30">
        <v>6.1</v>
      </c>
      <c r="B36" s="31" t="s">
        <v>428</v>
      </c>
      <c r="C36" s="32" t="s">
        <v>406</v>
      </c>
      <c r="D36" s="33">
        <v>2.02</v>
      </c>
      <c r="E36" s="84">
        <v>122242.5</v>
      </c>
      <c r="F36" s="34">
        <f t="shared" si="0"/>
        <v>246929.85</v>
      </c>
    </row>
    <row r="37" spans="1:6" ht="16.5" x14ac:dyDescent="0.25">
      <c r="A37" s="35">
        <v>6.2</v>
      </c>
      <c r="B37" s="36" t="s">
        <v>429</v>
      </c>
      <c r="C37" s="37" t="s">
        <v>406</v>
      </c>
      <c r="D37" s="38">
        <f>1.5*2.42</f>
        <v>3.63</v>
      </c>
      <c r="E37" s="85">
        <v>55200</v>
      </c>
      <c r="F37" s="39">
        <f t="shared" si="0"/>
        <v>200376</v>
      </c>
    </row>
    <row r="38" spans="1:6" ht="33" x14ac:dyDescent="0.25">
      <c r="A38" s="35">
        <v>6.3</v>
      </c>
      <c r="B38" s="36" t="s">
        <v>430</v>
      </c>
      <c r="C38" s="37" t="s">
        <v>406</v>
      </c>
      <c r="D38" s="38">
        <f>1.47*2.42</f>
        <v>3.5573999999999999</v>
      </c>
      <c r="E38" s="85">
        <v>77074</v>
      </c>
      <c r="F38" s="39">
        <f t="shared" si="0"/>
        <v>274183.04759999999</v>
      </c>
    </row>
    <row r="39" spans="1:6" ht="17.25" thickBot="1" x14ac:dyDescent="0.3">
      <c r="A39" s="40">
        <v>6.4</v>
      </c>
      <c r="B39" s="59" t="s">
        <v>431</v>
      </c>
      <c r="C39" s="60" t="s">
        <v>412</v>
      </c>
      <c r="D39" s="55">
        <v>1</v>
      </c>
      <c r="E39" s="89">
        <v>1000000</v>
      </c>
      <c r="F39" s="61">
        <v>1000000</v>
      </c>
    </row>
    <row r="40" spans="1:6" ht="17.25" thickBot="1" x14ac:dyDescent="0.3">
      <c r="A40" s="43" t="s">
        <v>407</v>
      </c>
      <c r="B40" s="44"/>
      <c r="C40" s="62"/>
      <c r="D40" s="50"/>
      <c r="E40" s="87"/>
      <c r="F40" s="63">
        <f>SUM(F36:F39)</f>
        <v>1721488.8976</v>
      </c>
    </row>
    <row r="41" spans="1:6" ht="17.25" thickBot="1" x14ac:dyDescent="0.3">
      <c r="A41" s="48">
        <v>7</v>
      </c>
      <c r="B41" s="52" t="s">
        <v>432</v>
      </c>
      <c r="C41" s="49"/>
      <c r="D41" s="50"/>
      <c r="E41" s="87"/>
      <c r="F41" s="51"/>
    </row>
    <row r="42" spans="1:6" ht="33" x14ac:dyDescent="0.25">
      <c r="A42" s="30">
        <v>7.1</v>
      </c>
      <c r="B42" s="31" t="s">
        <v>433</v>
      </c>
      <c r="C42" s="32" t="s">
        <v>423</v>
      </c>
      <c r="D42" s="33">
        <v>30</v>
      </c>
      <c r="E42" s="84">
        <v>29329</v>
      </c>
      <c r="F42" s="34">
        <f t="shared" si="0"/>
        <v>879870</v>
      </c>
    </row>
    <row r="43" spans="1:6" ht="16.5" x14ac:dyDescent="0.25">
      <c r="A43" s="35">
        <v>7.2</v>
      </c>
      <c r="B43" s="36" t="s">
        <v>434</v>
      </c>
      <c r="C43" s="37" t="s">
        <v>406</v>
      </c>
      <c r="D43" s="38">
        <v>100</v>
      </c>
      <c r="E43" s="85">
        <v>50224</v>
      </c>
      <c r="F43" s="39">
        <f t="shared" si="0"/>
        <v>5022400</v>
      </c>
    </row>
    <row r="44" spans="1:6" ht="33.75" thickBot="1" x14ac:dyDescent="0.3">
      <c r="A44" s="40">
        <v>7.3</v>
      </c>
      <c r="B44" s="41" t="s">
        <v>435</v>
      </c>
      <c r="C44" s="54" t="s">
        <v>423</v>
      </c>
      <c r="D44" s="55">
        <v>45</v>
      </c>
      <c r="E44" s="88">
        <v>50000</v>
      </c>
      <c r="F44" s="56">
        <f t="shared" si="0"/>
        <v>2250000</v>
      </c>
    </row>
    <row r="45" spans="1:6" ht="17.25" thickBot="1" x14ac:dyDescent="0.3">
      <c r="A45" s="43" t="s">
        <v>407</v>
      </c>
      <c r="B45" s="44"/>
      <c r="C45" s="62"/>
      <c r="D45" s="50"/>
      <c r="E45" s="87"/>
      <c r="F45" s="64">
        <f>SUM(F42:F44)</f>
        <v>8152270</v>
      </c>
    </row>
    <row r="46" spans="1:6" ht="17.25" thickBot="1" x14ac:dyDescent="0.3">
      <c r="A46" s="65"/>
      <c r="B46" s="66"/>
      <c r="C46" s="67"/>
      <c r="D46" s="68"/>
      <c r="E46" s="90"/>
      <c r="F46" s="69"/>
    </row>
    <row r="47" spans="1:6" ht="29.25" thickBot="1" x14ac:dyDescent="0.3">
      <c r="A47" s="65"/>
      <c r="B47" s="70" t="s">
        <v>436</v>
      </c>
      <c r="C47" s="71"/>
      <c r="D47" s="72"/>
      <c r="E47" s="91"/>
      <c r="F47" s="73">
        <f>+F45+F40+F34+F28+F24+F18+F13</f>
        <v>44273196.287600003</v>
      </c>
    </row>
    <row r="48" spans="1:6" ht="17.25" thickBot="1" x14ac:dyDescent="0.3">
      <c r="A48" s="65"/>
      <c r="B48" s="66"/>
      <c r="C48" s="67"/>
      <c r="D48" s="68"/>
      <c r="E48" s="90"/>
      <c r="F48" s="69"/>
    </row>
    <row r="49" spans="1:6" ht="16.5" x14ac:dyDescent="0.25">
      <c r="A49" s="74"/>
      <c r="B49" s="75" t="s">
        <v>436</v>
      </c>
      <c r="C49" s="76"/>
      <c r="D49" s="77"/>
      <c r="E49" s="92"/>
      <c r="F49" s="78">
        <f>+F47</f>
        <v>44273196.287600003</v>
      </c>
    </row>
    <row r="50" spans="1:6" ht="16.5" x14ac:dyDescent="0.25">
      <c r="A50" s="79"/>
      <c r="B50" s="80" t="s">
        <v>437</v>
      </c>
      <c r="C50" s="81">
        <v>0.1</v>
      </c>
      <c r="D50" s="82"/>
      <c r="E50" s="93"/>
      <c r="F50" s="83">
        <f>+C50*F49</f>
        <v>4427319.6287600007</v>
      </c>
    </row>
    <row r="51" spans="1:6" ht="16.5" x14ac:dyDescent="0.25">
      <c r="A51" s="79"/>
      <c r="B51" s="80" t="s">
        <v>438</v>
      </c>
      <c r="C51" s="81">
        <v>0.05</v>
      </c>
      <c r="D51" s="82"/>
      <c r="E51" s="93"/>
      <c r="F51" s="83">
        <f>+C51*F49</f>
        <v>2213659.8143800003</v>
      </c>
    </row>
    <row r="52" spans="1:6" ht="16.5" x14ac:dyDescent="0.25">
      <c r="A52" s="79"/>
      <c r="B52" s="80" t="s">
        <v>439</v>
      </c>
      <c r="C52" s="81">
        <v>0.05</v>
      </c>
      <c r="D52" s="82"/>
      <c r="E52" s="93"/>
      <c r="F52" s="83">
        <f>+C52*F49</f>
        <v>2213659.8143800003</v>
      </c>
    </row>
    <row r="53" spans="1:6" ht="16.5" x14ac:dyDescent="0.25">
      <c r="A53" s="79"/>
      <c r="B53" s="80" t="s">
        <v>440</v>
      </c>
      <c r="C53" s="81">
        <v>0.19</v>
      </c>
      <c r="D53" s="82"/>
      <c r="E53" s="93"/>
      <c r="F53" s="83">
        <f>+C53*F52</f>
        <v>420595.36473220005</v>
      </c>
    </row>
    <row r="54" spans="1:6" ht="17.25" thickBot="1" x14ac:dyDescent="0.3">
      <c r="A54" s="79"/>
      <c r="B54" s="259" t="s">
        <v>441</v>
      </c>
      <c r="C54" s="260"/>
      <c r="D54" s="261"/>
      <c r="E54" s="262"/>
      <c r="F54" s="263">
        <f>SUM(F49:F53)</f>
        <v>53548430.909852199</v>
      </c>
    </row>
  </sheetData>
  <mergeCells count="6">
    <mergeCell ref="A6:F6"/>
    <mergeCell ref="B1:D1"/>
    <mergeCell ref="E1:F1"/>
    <mergeCell ref="B2:D3"/>
    <mergeCell ref="E2:F2"/>
    <mergeCell ref="B4:D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EA75A-CC34-4E64-8F81-EA03DC14164A}">
  <dimension ref="A1:G87"/>
  <sheetViews>
    <sheetView topLeftCell="A84" zoomScaleNormal="100" workbookViewId="0">
      <selection activeCell="G87" sqref="G87"/>
    </sheetView>
  </sheetViews>
  <sheetFormatPr baseColWidth="10" defaultColWidth="11.42578125" defaultRowHeight="15" x14ac:dyDescent="0.25"/>
  <cols>
    <col min="1" max="1" width="11.7109375" bestFit="1" customWidth="1"/>
    <col min="3" max="3" width="50.7109375" customWidth="1"/>
    <col min="4" max="4" width="24.42578125" style="2" customWidth="1"/>
    <col min="5" max="6" width="11.7109375" bestFit="1" customWidth="1"/>
    <col min="7" max="7" width="13.42578125" bestFit="1" customWidth="1"/>
    <col min="15" max="17" width="11.5703125" customWidth="1"/>
  </cols>
  <sheetData>
    <row r="1" spans="1:7" x14ac:dyDescent="0.25">
      <c r="A1" s="375" t="s">
        <v>442</v>
      </c>
      <c r="B1" s="375"/>
      <c r="C1" s="375"/>
      <c r="D1" s="375"/>
      <c r="E1" s="375"/>
      <c r="F1" s="375"/>
      <c r="G1" s="375"/>
    </row>
    <row r="2" spans="1:7" ht="39" customHeight="1" x14ac:dyDescent="0.25">
      <c r="A2" s="375"/>
      <c r="B2" s="375"/>
      <c r="C2" s="375"/>
      <c r="D2" s="375"/>
      <c r="E2" s="375"/>
      <c r="F2" s="375"/>
      <c r="G2" s="375"/>
    </row>
    <row r="3" spans="1:7" ht="36.6" customHeight="1" x14ac:dyDescent="0.25">
      <c r="A3" s="375"/>
      <c r="B3" s="375"/>
      <c r="C3" s="375"/>
      <c r="D3" s="375"/>
      <c r="E3" s="375"/>
      <c r="F3" s="375"/>
      <c r="G3" s="375"/>
    </row>
    <row r="4" spans="1:7" x14ac:dyDescent="0.25">
      <c r="E4" s="372" t="s">
        <v>443</v>
      </c>
      <c r="F4" s="372"/>
      <c r="G4" s="233">
        <v>154056500</v>
      </c>
    </row>
    <row r="5" spans="1:7" ht="25.5" x14ac:dyDescent="0.25">
      <c r="A5" s="94" t="s">
        <v>444</v>
      </c>
      <c r="B5" s="94" t="s">
        <v>445</v>
      </c>
      <c r="C5" s="94" t="s">
        <v>446</v>
      </c>
      <c r="D5" s="94" t="s">
        <v>447</v>
      </c>
      <c r="E5" s="94" t="s">
        <v>448</v>
      </c>
      <c r="F5" s="95" t="s">
        <v>449</v>
      </c>
      <c r="G5" s="95" t="s">
        <v>399</v>
      </c>
    </row>
    <row r="6" spans="1:7" ht="15.75" thickBot="1" x14ac:dyDescent="0.3">
      <c r="A6" s="96"/>
      <c r="B6" s="96"/>
      <c r="C6" s="96"/>
      <c r="D6" s="96"/>
      <c r="E6" s="96"/>
      <c r="F6" s="97"/>
      <c r="G6" s="97"/>
    </row>
    <row r="7" spans="1:7" x14ac:dyDescent="0.25">
      <c r="A7" s="98">
        <v>779</v>
      </c>
      <c r="B7" s="398" t="s">
        <v>450</v>
      </c>
      <c r="C7" s="390" t="s">
        <v>38</v>
      </c>
      <c r="D7" s="398" t="s">
        <v>451</v>
      </c>
      <c r="E7" s="381">
        <v>11</v>
      </c>
      <c r="F7" s="373">
        <v>1755000</v>
      </c>
      <c r="G7" s="373">
        <v>19305000</v>
      </c>
    </row>
    <row r="8" spans="1:7" x14ac:dyDescent="0.25">
      <c r="A8" s="103">
        <v>782</v>
      </c>
      <c r="B8" s="408"/>
      <c r="C8" s="391"/>
      <c r="D8" s="408"/>
      <c r="E8" s="383"/>
      <c r="F8" s="376"/>
      <c r="G8" s="376"/>
    </row>
    <row r="9" spans="1:7" x14ac:dyDescent="0.25">
      <c r="A9" s="103">
        <v>784</v>
      </c>
      <c r="B9" s="408"/>
      <c r="C9" s="391"/>
      <c r="D9" s="408"/>
      <c r="E9" s="383"/>
      <c r="F9" s="376"/>
      <c r="G9" s="376"/>
    </row>
    <row r="10" spans="1:7" x14ac:dyDescent="0.25">
      <c r="A10" s="103">
        <v>791</v>
      </c>
      <c r="B10" s="408"/>
      <c r="C10" s="391"/>
      <c r="D10" s="408"/>
      <c r="E10" s="383"/>
      <c r="F10" s="376"/>
      <c r="G10" s="376"/>
    </row>
    <row r="11" spans="1:7" ht="15.75" thickBot="1" x14ac:dyDescent="0.3">
      <c r="A11" s="108">
        <v>803</v>
      </c>
      <c r="B11" s="399"/>
      <c r="C11" s="391"/>
      <c r="D11" s="399"/>
      <c r="E11" s="403"/>
      <c r="F11" s="407"/>
      <c r="G11" s="407"/>
    </row>
    <row r="12" spans="1:7" ht="64.5" thickBot="1" x14ac:dyDescent="0.3">
      <c r="A12" s="110">
        <v>784</v>
      </c>
      <c r="B12" s="111" t="s">
        <v>452</v>
      </c>
      <c r="C12" s="112" t="s">
        <v>47</v>
      </c>
      <c r="D12" s="111" t="s">
        <v>453</v>
      </c>
      <c r="E12" s="111">
        <v>2.5</v>
      </c>
      <c r="F12" s="113">
        <v>2433000</v>
      </c>
      <c r="G12" s="113">
        <v>6082500</v>
      </c>
    </row>
    <row r="13" spans="1:7" ht="33.6" customHeight="1" x14ac:dyDescent="0.25">
      <c r="A13" s="114">
        <v>782</v>
      </c>
      <c r="B13" s="402" t="s">
        <v>454</v>
      </c>
      <c r="C13" s="404" t="s">
        <v>39</v>
      </c>
      <c r="D13" s="402" t="s">
        <v>455</v>
      </c>
      <c r="E13" s="402">
        <v>11</v>
      </c>
      <c r="F13" s="406">
        <v>1700000</v>
      </c>
      <c r="G13" s="406">
        <v>18700000</v>
      </c>
    </row>
    <row r="14" spans="1:7" ht="15.75" thickBot="1" x14ac:dyDescent="0.3">
      <c r="A14" s="115">
        <v>784</v>
      </c>
      <c r="B14" s="403"/>
      <c r="C14" s="405"/>
      <c r="D14" s="403"/>
      <c r="E14" s="403"/>
      <c r="F14" s="407"/>
      <c r="G14" s="407"/>
    </row>
    <row r="15" spans="1:7" ht="39" thickBot="1" x14ac:dyDescent="0.3">
      <c r="A15" s="116">
        <v>791</v>
      </c>
      <c r="B15" s="107" t="s">
        <v>456</v>
      </c>
      <c r="C15" s="104" t="s">
        <v>457</v>
      </c>
      <c r="D15" s="107" t="s">
        <v>458</v>
      </c>
      <c r="E15" s="107">
        <v>6</v>
      </c>
      <c r="F15" s="105">
        <v>2164000</v>
      </c>
      <c r="G15" s="105">
        <v>12984000</v>
      </c>
    </row>
    <row r="16" spans="1:7" ht="39.6" customHeight="1" x14ac:dyDescent="0.25">
      <c r="A16" s="98">
        <v>782</v>
      </c>
      <c r="B16" s="381" t="s">
        <v>454</v>
      </c>
      <c r="C16" s="390" t="s">
        <v>39</v>
      </c>
      <c r="D16" s="381" t="s">
        <v>459</v>
      </c>
      <c r="E16" s="381">
        <v>11</v>
      </c>
      <c r="F16" s="373">
        <v>1700000</v>
      </c>
      <c r="G16" s="373">
        <v>18700000</v>
      </c>
    </row>
    <row r="17" spans="1:7" ht="15.75" thickBot="1" x14ac:dyDescent="0.3">
      <c r="A17" s="117">
        <v>784</v>
      </c>
      <c r="B17" s="382"/>
      <c r="C17" s="397"/>
      <c r="D17" s="382"/>
      <c r="E17" s="382"/>
      <c r="F17" s="374"/>
      <c r="G17" s="374"/>
    </row>
    <row r="18" spans="1:7" ht="33" customHeight="1" x14ac:dyDescent="0.25">
      <c r="A18" s="118">
        <v>799</v>
      </c>
      <c r="B18" s="383" t="s">
        <v>460</v>
      </c>
      <c r="C18" s="391" t="s">
        <v>116</v>
      </c>
      <c r="D18" s="383" t="s">
        <v>461</v>
      </c>
      <c r="E18" s="381">
        <v>11</v>
      </c>
      <c r="F18" s="373">
        <v>3290000</v>
      </c>
      <c r="G18" s="373">
        <v>36190000</v>
      </c>
    </row>
    <row r="19" spans="1:7" x14ac:dyDescent="0.25">
      <c r="A19" s="103">
        <v>800</v>
      </c>
      <c r="B19" s="383"/>
      <c r="C19" s="391"/>
      <c r="D19" s="383"/>
      <c r="E19" s="383"/>
      <c r="F19" s="376"/>
      <c r="G19" s="376"/>
    </row>
    <row r="20" spans="1:7" ht="15.75" thickBot="1" x14ac:dyDescent="0.3">
      <c r="A20" s="108">
        <v>801</v>
      </c>
      <c r="B20" s="383"/>
      <c r="C20" s="391"/>
      <c r="D20" s="383"/>
      <c r="E20" s="382"/>
      <c r="F20" s="374"/>
      <c r="G20" s="374"/>
    </row>
    <row r="21" spans="1:7" ht="39" customHeight="1" x14ac:dyDescent="0.25">
      <c r="A21" s="385">
        <v>784</v>
      </c>
      <c r="B21" s="381" t="s">
        <v>462</v>
      </c>
      <c r="C21" s="390" t="s">
        <v>45</v>
      </c>
      <c r="D21" s="381" t="s">
        <v>463</v>
      </c>
      <c r="E21" s="381">
        <v>11.5</v>
      </c>
      <c r="F21" s="373">
        <v>3500000</v>
      </c>
      <c r="G21" s="373">
        <v>40250000</v>
      </c>
    </row>
    <row r="22" spans="1:7" x14ac:dyDescent="0.25">
      <c r="A22" s="389"/>
      <c r="B22" s="383"/>
      <c r="C22" s="391"/>
      <c r="D22" s="383"/>
      <c r="E22" s="383"/>
      <c r="F22" s="376"/>
      <c r="G22" s="376"/>
    </row>
    <row r="23" spans="1:7" ht="15.75" thickBot="1" x14ac:dyDescent="0.3">
      <c r="A23" s="108">
        <v>791</v>
      </c>
      <c r="B23" s="383"/>
      <c r="C23" s="391"/>
      <c r="D23" s="383"/>
      <c r="E23" s="382"/>
      <c r="F23" s="374"/>
      <c r="G23" s="374"/>
    </row>
    <row r="24" spans="1:7" ht="64.5" thickBot="1" x14ac:dyDescent="0.3">
      <c r="A24" s="119">
        <v>803</v>
      </c>
      <c r="B24" s="102" t="s">
        <v>464</v>
      </c>
      <c r="C24" s="99" t="s">
        <v>120</v>
      </c>
      <c r="D24" s="102" t="s">
        <v>465</v>
      </c>
      <c r="E24" s="102">
        <v>11</v>
      </c>
      <c r="F24" s="100">
        <v>2432000</v>
      </c>
      <c r="G24" s="100">
        <v>26752000</v>
      </c>
    </row>
    <row r="25" spans="1:7" ht="51.75" thickBot="1" x14ac:dyDescent="0.3">
      <c r="A25" s="119">
        <v>792</v>
      </c>
      <c r="B25" s="102" t="s">
        <v>456</v>
      </c>
      <c r="C25" s="99" t="s">
        <v>93</v>
      </c>
      <c r="D25" s="102" t="s">
        <v>466</v>
      </c>
      <c r="E25" s="102">
        <v>11</v>
      </c>
      <c r="F25" s="100">
        <v>1606000</v>
      </c>
      <c r="G25" s="100">
        <v>17666000</v>
      </c>
    </row>
    <row r="26" spans="1:7" ht="51.75" thickBot="1" x14ac:dyDescent="0.3">
      <c r="A26" s="119">
        <v>792</v>
      </c>
      <c r="B26" s="102" t="s">
        <v>456</v>
      </c>
      <c r="C26" s="99" t="s">
        <v>97</v>
      </c>
      <c r="D26" s="102" t="s">
        <v>467</v>
      </c>
      <c r="E26" s="102">
        <v>11</v>
      </c>
      <c r="F26" s="100">
        <v>1755000</v>
      </c>
      <c r="G26" s="100">
        <v>19305000</v>
      </c>
    </row>
    <row r="27" spans="1:7" ht="64.5" thickBot="1" x14ac:dyDescent="0.3">
      <c r="A27" s="119">
        <v>792</v>
      </c>
      <c r="B27" s="102" t="s">
        <v>456</v>
      </c>
      <c r="C27" s="99" t="s">
        <v>95</v>
      </c>
      <c r="D27" s="102" t="s">
        <v>468</v>
      </c>
      <c r="E27" s="102">
        <v>11</v>
      </c>
      <c r="F27" s="100">
        <v>1755000</v>
      </c>
      <c r="G27" s="100">
        <v>19305000</v>
      </c>
    </row>
    <row r="28" spans="1:7" x14ac:dyDescent="0.25">
      <c r="A28" s="394">
        <v>779</v>
      </c>
      <c r="B28" s="378" t="s">
        <v>469</v>
      </c>
      <c r="C28" s="392" t="s">
        <v>29</v>
      </c>
      <c r="D28" s="378" t="s">
        <v>470</v>
      </c>
      <c r="E28" s="378">
        <v>11</v>
      </c>
      <c r="F28" s="369">
        <v>2870000</v>
      </c>
      <c r="G28" s="369">
        <v>31570000</v>
      </c>
    </row>
    <row r="29" spans="1:7" x14ac:dyDescent="0.25">
      <c r="A29" s="395"/>
      <c r="B29" s="379"/>
      <c r="C29" s="393"/>
      <c r="D29" s="379"/>
      <c r="E29" s="379"/>
      <c r="F29" s="377"/>
      <c r="G29" s="377"/>
    </row>
    <row r="30" spans="1:7" x14ac:dyDescent="0.25">
      <c r="A30" s="228">
        <v>781</v>
      </c>
      <c r="B30" s="379"/>
      <c r="C30" s="393"/>
      <c r="D30" s="379"/>
      <c r="E30" s="379"/>
      <c r="F30" s="384"/>
      <c r="G30" s="384"/>
    </row>
    <row r="31" spans="1:7" ht="15.75" thickBot="1" x14ac:dyDescent="0.3">
      <c r="A31" s="229">
        <v>803</v>
      </c>
      <c r="B31" s="379"/>
      <c r="C31" s="393"/>
      <c r="D31" s="379"/>
      <c r="E31" s="380"/>
      <c r="F31" s="227"/>
      <c r="G31" s="227"/>
    </row>
    <row r="32" spans="1:7" ht="65.45" customHeight="1" x14ac:dyDescent="0.25">
      <c r="A32" s="98">
        <v>802</v>
      </c>
      <c r="B32" s="381" t="s">
        <v>464</v>
      </c>
      <c r="C32" s="390" t="s">
        <v>118</v>
      </c>
      <c r="D32" s="381" t="s">
        <v>471</v>
      </c>
      <c r="E32" s="381">
        <v>11</v>
      </c>
      <c r="F32" s="101"/>
      <c r="G32" s="101">
        <v>0</v>
      </c>
    </row>
    <row r="33" spans="1:7" ht="15.75" thickBot="1" x14ac:dyDescent="0.3">
      <c r="A33" s="116">
        <v>803</v>
      </c>
      <c r="B33" s="383"/>
      <c r="C33" s="391"/>
      <c r="D33" s="383"/>
      <c r="E33" s="382"/>
      <c r="F33" s="105"/>
      <c r="G33" s="105"/>
    </row>
    <row r="34" spans="1:7" ht="43.9" customHeight="1" x14ac:dyDescent="0.25">
      <c r="A34" s="98">
        <v>779</v>
      </c>
      <c r="B34" s="398" t="s">
        <v>469</v>
      </c>
      <c r="C34" s="400" t="s">
        <v>22</v>
      </c>
      <c r="D34" s="381" t="s">
        <v>472</v>
      </c>
      <c r="E34" s="381">
        <v>10.5</v>
      </c>
      <c r="F34" s="373">
        <v>1755000</v>
      </c>
      <c r="G34" s="373">
        <v>18427500</v>
      </c>
    </row>
    <row r="35" spans="1:7" ht="15.75" thickBot="1" x14ac:dyDescent="0.3">
      <c r="A35" s="108">
        <v>781</v>
      </c>
      <c r="B35" s="399"/>
      <c r="C35" s="401"/>
      <c r="D35" s="383"/>
      <c r="E35" s="382"/>
      <c r="F35" s="374"/>
      <c r="G35" s="374"/>
    </row>
    <row r="36" spans="1:7" ht="49.9" customHeight="1" x14ac:dyDescent="0.25">
      <c r="A36" s="230">
        <v>779</v>
      </c>
      <c r="B36" s="378" t="s">
        <v>469</v>
      </c>
      <c r="C36" s="392" t="s">
        <v>28</v>
      </c>
      <c r="D36" s="378" t="s">
        <v>473</v>
      </c>
      <c r="E36" s="378">
        <v>10.5</v>
      </c>
      <c r="F36" s="369">
        <v>2433000</v>
      </c>
      <c r="G36" s="369">
        <v>25546500</v>
      </c>
    </row>
    <row r="37" spans="1:7" x14ac:dyDescent="0.25">
      <c r="A37" s="228">
        <v>781</v>
      </c>
      <c r="B37" s="379"/>
      <c r="C37" s="393"/>
      <c r="D37" s="379"/>
      <c r="E37" s="379"/>
      <c r="F37" s="377"/>
      <c r="G37" s="377"/>
    </row>
    <row r="38" spans="1:7" ht="15.75" thickBot="1" x14ac:dyDescent="0.3">
      <c r="A38" s="231">
        <v>783</v>
      </c>
      <c r="B38" s="379"/>
      <c r="C38" s="393"/>
      <c r="D38" s="379"/>
      <c r="E38" s="380"/>
      <c r="F38" s="370"/>
      <c r="G38" s="370"/>
    </row>
    <row r="39" spans="1:7" ht="50.45" customHeight="1" x14ac:dyDescent="0.25">
      <c r="A39" s="385">
        <v>784</v>
      </c>
      <c r="B39" s="381" t="s">
        <v>452</v>
      </c>
      <c r="C39" s="390" t="s">
        <v>51</v>
      </c>
      <c r="D39" s="381" t="s">
        <v>474</v>
      </c>
      <c r="E39" s="381">
        <v>11.5</v>
      </c>
      <c r="F39" s="373">
        <v>3400000</v>
      </c>
      <c r="G39" s="373">
        <v>39100000</v>
      </c>
    </row>
    <row r="40" spans="1:7" x14ac:dyDescent="0.25">
      <c r="A40" s="386"/>
      <c r="B40" s="383"/>
      <c r="C40" s="391"/>
      <c r="D40" s="383"/>
      <c r="E40" s="383"/>
      <c r="F40" s="376"/>
      <c r="G40" s="376"/>
    </row>
    <row r="41" spans="1:7" ht="15.75" thickBot="1" x14ac:dyDescent="0.3">
      <c r="A41" s="396"/>
      <c r="B41" s="382"/>
      <c r="C41" s="397"/>
      <c r="D41" s="382"/>
      <c r="E41" s="382"/>
      <c r="F41" s="374"/>
      <c r="G41" s="374"/>
    </row>
    <row r="42" spans="1:7" ht="64.5" thickBot="1" x14ac:dyDescent="0.3">
      <c r="A42" s="116">
        <v>784</v>
      </c>
      <c r="B42" s="107" t="s">
        <v>452</v>
      </c>
      <c r="C42" s="104" t="s">
        <v>49</v>
      </c>
      <c r="D42" s="107" t="s">
        <v>475</v>
      </c>
      <c r="E42" s="107">
        <v>11.5</v>
      </c>
      <c r="F42" s="105">
        <v>2800000</v>
      </c>
      <c r="G42" s="105">
        <v>32200000</v>
      </c>
    </row>
    <row r="43" spans="1:7" ht="55.9" customHeight="1" x14ac:dyDescent="0.25">
      <c r="A43" s="98">
        <v>784</v>
      </c>
      <c r="B43" s="381" t="s">
        <v>456</v>
      </c>
      <c r="C43" s="390" t="s">
        <v>99</v>
      </c>
      <c r="D43" s="381" t="s">
        <v>476</v>
      </c>
      <c r="E43" s="381">
        <v>10.5</v>
      </c>
      <c r="F43" s="373">
        <v>3000000</v>
      </c>
      <c r="G43" s="373">
        <v>31500000</v>
      </c>
    </row>
    <row r="44" spans="1:7" x14ac:dyDescent="0.25">
      <c r="A44" s="118">
        <v>791</v>
      </c>
      <c r="B44" s="383"/>
      <c r="C44" s="391"/>
      <c r="D44" s="383"/>
      <c r="E44" s="383"/>
      <c r="F44" s="376"/>
      <c r="G44" s="376"/>
    </row>
    <row r="45" spans="1:7" x14ac:dyDescent="0.25">
      <c r="A45" s="118">
        <v>792</v>
      </c>
      <c r="B45" s="383"/>
      <c r="C45" s="391"/>
      <c r="D45" s="383"/>
      <c r="E45" s="383"/>
      <c r="F45" s="376"/>
      <c r="G45" s="376"/>
    </row>
    <row r="46" spans="1:7" ht="15.75" thickBot="1" x14ac:dyDescent="0.3">
      <c r="A46" s="116">
        <v>794</v>
      </c>
      <c r="B46" s="383"/>
      <c r="C46" s="391"/>
      <c r="D46" s="383"/>
      <c r="E46" s="382"/>
      <c r="F46" s="374"/>
      <c r="G46" s="374"/>
    </row>
    <row r="47" spans="1:7" ht="55.15" customHeight="1" x14ac:dyDescent="0.25">
      <c r="A47" s="98">
        <v>790</v>
      </c>
      <c r="B47" s="381" t="s">
        <v>460</v>
      </c>
      <c r="C47" s="390" t="s">
        <v>88</v>
      </c>
      <c r="D47" s="381" t="s">
        <v>477</v>
      </c>
      <c r="E47" s="381">
        <v>11</v>
      </c>
      <c r="F47" s="373">
        <v>3585000</v>
      </c>
      <c r="G47" s="373">
        <v>39435000</v>
      </c>
    </row>
    <row r="48" spans="1:7" x14ac:dyDescent="0.25">
      <c r="A48" s="118">
        <v>798</v>
      </c>
      <c r="B48" s="383"/>
      <c r="C48" s="391"/>
      <c r="D48" s="383"/>
      <c r="E48" s="383"/>
      <c r="F48" s="376"/>
      <c r="G48" s="376"/>
    </row>
    <row r="49" spans="1:7" ht="15.75" thickBot="1" x14ac:dyDescent="0.3">
      <c r="A49" s="116">
        <v>801</v>
      </c>
      <c r="B49" s="383"/>
      <c r="C49" s="391"/>
      <c r="D49" s="383"/>
      <c r="E49" s="382"/>
      <c r="F49" s="374"/>
      <c r="G49" s="374"/>
    </row>
    <row r="50" spans="1:7" ht="51" customHeight="1" x14ac:dyDescent="0.25">
      <c r="A50" s="394">
        <v>779</v>
      </c>
      <c r="B50" s="378" t="s">
        <v>469</v>
      </c>
      <c r="C50" s="392" t="s">
        <v>30</v>
      </c>
      <c r="D50" s="378" t="s">
        <v>478</v>
      </c>
      <c r="E50" s="378">
        <v>10.5</v>
      </c>
      <c r="F50" s="369">
        <v>2028000</v>
      </c>
      <c r="G50" s="369">
        <v>21294000</v>
      </c>
    </row>
    <row r="51" spans="1:7" x14ac:dyDescent="0.25">
      <c r="A51" s="395"/>
      <c r="B51" s="379"/>
      <c r="C51" s="393"/>
      <c r="D51" s="379"/>
      <c r="E51" s="379"/>
      <c r="F51" s="377"/>
      <c r="G51" s="377"/>
    </row>
    <row r="52" spans="1:7" ht="15.75" thickBot="1" x14ac:dyDescent="0.3">
      <c r="A52" s="229">
        <v>783</v>
      </c>
      <c r="B52" s="379"/>
      <c r="C52" s="393"/>
      <c r="D52" s="379"/>
      <c r="E52" s="380"/>
      <c r="F52" s="370"/>
      <c r="G52" s="370"/>
    </row>
    <row r="53" spans="1:7" ht="64.5" thickBot="1" x14ac:dyDescent="0.3">
      <c r="A53" s="120">
        <v>784</v>
      </c>
      <c r="B53" s="121" t="s">
        <v>452</v>
      </c>
      <c r="C53" s="122" t="s">
        <v>50</v>
      </c>
      <c r="D53" s="121" t="s">
        <v>479</v>
      </c>
      <c r="E53" s="121">
        <v>11.5</v>
      </c>
      <c r="F53" s="123">
        <v>2400000</v>
      </c>
      <c r="G53" s="123">
        <v>27600000</v>
      </c>
    </row>
    <row r="54" spans="1:7" ht="34.15" customHeight="1" x14ac:dyDescent="0.25">
      <c r="A54" s="226">
        <v>783</v>
      </c>
      <c r="B54" s="379" t="s">
        <v>452</v>
      </c>
      <c r="C54" s="393" t="s">
        <v>76</v>
      </c>
      <c r="D54" s="379" t="s">
        <v>480</v>
      </c>
      <c r="E54" s="378">
        <v>10</v>
      </c>
      <c r="F54" s="369">
        <v>3270000</v>
      </c>
      <c r="G54" s="369">
        <v>32700000</v>
      </c>
    </row>
    <row r="55" spans="1:7" x14ac:dyDescent="0.25">
      <c r="A55" s="226">
        <v>784</v>
      </c>
      <c r="B55" s="379"/>
      <c r="C55" s="393"/>
      <c r="D55" s="379"/>
      <c r="E55" s="379"/>
      <c r="F55" s="377"/>
      <c r="G55" s="377"/>
    </row>
    <row r="56" spans="1:7" ht="15.75" thickBot="1" x14ac:dyDescent="0.3">
      <c r="A56" s="229">
        <v>788</v>
      </c>
      <c r="B56" s="379"/>
      <c r="C56" s="393"/>
      <c r="D56" s="379"/>
      <c r="E56" s="380"/>
      <c r="F56" s="370"/>
      <c r="G56" s="370"/>
    </row>
    <row r="57" spans="1:7" ht="72.599999999999994" customHeight="1" x14ac:dyDescent="0.25">
      <c r="A57" s="385">
        <v>784</v>
      </c>
      <c r="B57" s="381" t="s">
        <v>452</v>
      </c>
      <c r="C57" s="390" t="s">
        <v>63</v>
      </c>
      <c r="D57" s="381" t="s">
        <v>481</v>
      </c>
      <c r="E57" s="381">
        <v>11.5</v>
      </c>
      <c r="F57" s="101">
        <v>3108000</v>
      </c>
      <c r="G57" s="101">
        <v>35742000</v>
      </c>
    </row>
    <row r="58" spans="1:7" ht="15.75" thickBot="1" x14ac:dyDescent="0.3">
      <c r="A58" s="386"/>
      <c r="B58" s="383"/>
      <c r="C58" s="391"/>
      <c r="D58" s="383"/>
      <c r="E58" s="382"/>
      <c r="F58" s="105"/>
      <c r="G58" s="105"/>
    </row>
    <row r="59" spans="1:7" ht="66.599999999999994" customHeight="1" x14ac:dyDescent="0.25">
      <c r="A59" s="230">
        <v>784</v>
      </c>
      <c r="B59" s="378" t="s">
        <v>452</v>
      </c>
      <c r="C59" s="392" t="s">
        <v>61</v>
      </c>
      <c r="D59" s="378" t="s">
        <v>482</v>
      </c>
      <c r="E59" s="378">
        <v>10</v>
      </c>
      <c r="F59" s="369">
        <v>2362000</v>
      </c>
      <c r="G59" s="369">
        <v>23620000</v>
      </c>
    </row>
    <row r="60" spans="1:7" ht="15.75" thickBot="1" x14ac:dyDescent="0.3">
      <c r="A60" s="229">
        <v>785</v>
      </c>
      <c r="B60" s="379"/>
      <c r="C60" s="393"/>
      <c r="D60" s="379"/>
      <c r="E60" s="380"/>
      <c r="F60" s="370"/>
      <c r="G60" s="370"/>
    </row>
    <row r="61" spans="1:7" ht="51.75" thickBot="1" x14ac:dyDescent="0.3">
      <c r="A61" s="119">
        <v>784</v>
      </c>
      <c r="B61" s="102" t="s">
        <v>452</v>
      </c>
      <c r="C61" s="124" t="s">
        <v>58</v>
      </c>
      <c r="D61" s="102" t="s">
        <v>483</v>
      </c>
      <c r="E61" s="102">
        <v>10</v>
      </c>
      <c r="F61" s="100">
        <v>2362000</v>
      </c>
      <c r="G61" s="100">
        <v>23620000</v>
      </c>
    </row>
    <row r="62" spans="1:7" ht="53.45" customHeight="1" x14ac:dyDescent="0.25">
      <c r="A62" s="230">
        <v>784</v>
      </c>
      <c r="B62" s="378" t="s">
        <v>452</v>
      </c>
      <c r="C62" s="392" t="s">
        <v>60</v>
      </c>
      <c r="D62" s="378" t="s">
        <v>484</v>
      </c>
      <c r="E62" s="378">
        <v>10</v>
      </c>
      <c r="F62" s="369">
        <v>2362000</v>
      </c>
      <c r="G62" s="369">
        <v>23620000</v>
      </c>
    </row>
    <row r="63" spans="1:7" ht="18.600000000000001" customHeight="1" thickBot="1" x14ac:dyDescent="0.3">
      <c r="A63" s="229">
        <v>785</v>
      </c>
      <c r="B63" s="379"/>
      <c r="C63" s="393"/>
      <c r="D63" s="379"/>
      <c r="E63" s="380"/>
      <c r="F63" s="370"/>
      <c r="G63" s="370"/>
    </row>
    <row r="64" spans="1:7" ht="51.75" thickBot="1" x14ac:dyDescent="0.3">
      <c r="A64" s="119">
        <v>784</v>
      </c>
      <c r="B64" s="102" t="s">
        <v>452</v>
      </c>
      <c r="C64" s="99" t="s">
        <v>68</v>
      </c>
      <c r="D64" s="102" t="s">
        <v>485</v>
      </c>
      <c r="E64" s="102">
        <v>10</v>
      </c>
      <c r="F64" s="100">
        <v>1700000</v>
      </c>
      <c r="G64" s="100">
        <v>17000000</v>
      </c>
    </row>
    <row r="65" spans="1:7" ht="51.75" thickBot="1" x14ac:dyDescent="0.3">
      <c r="A65" s="119">
        <v>784</v>
      </c>
      <c r="B65" s="102" t="s">
        <v>452</v>
      </c>
      <c r="C65" s="99" t="s">
        <v>72</v>
      </c>
      <c r="D65" s="102" t="s">
        <v>486</v>
      </c>
      <c r="E65" s="102">
        <v>10</v>
      </c>
      <c r="F65" s="100">
        <v>2192000</v>
      </c>
      <c r="G65" s="100">
        <v>21920000</v>
      </c>
    </row>
    <row r="66" spans="1:7" ht="51.75" thickBot="1" x14ac:dyDescent="0.3">
      <c r="A66" s="119">
        <v>784</v>
      </c>
      <c r="B66" s="102" t="s">
        <v>452</v>
      </c>
      <c r="C66" s="99" t="s">
        <v>78</v>
      </c>
      <c r="D66" s="102" t="s">
        <v>487</v>
      </c>
      <c r="E66" s="102">
        <v>10</v>
      </c>
      <c r="F66" s="100">
        <v>1700000</v>
      </c>
      <c r="G66" s="100">
        <v>17000000</v>
      </c>
    </row>
    <row r="67" spans="1:7" ht="50.45" customHeight="1" x14ac:dyDescent="0.25">
      <c r="A67" s="385">
        <v>784</v>
      </c>
      <c r="B67" s="381" t="s">
        <v>452</v>
      </c>
      <c r="C67" s="390" t="s">
        <v>488</v>
      </c>
      <c r="D67" s="381" t="s">
        <v>489</v>
      </c>
      <c r="E67" s="381">
        <v>10</v>
      </c>
      <c r="F67" s="101">
        <v>1486000</v>
      </c>
      <c r="G67" s="101">
        <v>14860000</v>
      </c>
    </row>
    <row r="68" spans="1:7" ht="15.75" thickBot="1" x14ac:dyDescent="0.3">
      <c r="A68" s="386"/>
      <c r="B68" s="383"/>
      <c r="C68" s="391"/>
      <c r="D68" s="383"/>
      <c r="E68" s="382"/>
      <c r="F68" s="105"/>
      <c r="G68" s="105"/>
    </row>
    <row r="69" spans="1:7" ht="41.45" customHeight="1" x14ac:dyDescent="0.25">
      <c r="A69" s="385">
        <v>779</v>
      </c>
      <c r="B69" s="381" t="s">
        <v>469</v>
      </c>
      <c r="C69" s="390" t="s">
        <v>31</v>
      </c>
      <c r="D69" s="381" t="s">
        <v>490</v>
      </c>
      <c r="E69" s="381">
        <v>10.5</v>
      </c>
      <c r="F69" s="101">
        <v>2028000</v>
      </c>
      <c r="G69" s="101">
        <v>21294000</v>
      </c>
    </row>
    <row r="70" spans="1:7" x14ac:dyDescent="0.25">
      <c r="A70" s="389"/>
      <c r="B70" s="383"/>
      <c r="C70" s="391"/>
      <c r="D70" s="383"/>
      <c r="E70" s="383"/>
      <c r="F70" s="106"/>
      <c r="G70" s="106"/>
    </row>
    <row r="71" spans="1:7" x14ac:dyDescent="0.25">
      <c r="A71" s="103">
        <v>781</v>
      </c>
      <c r="B71" s="383"/>
      <c r="C71" s="391"/>
      <c r="D71" s="383"/>
      <c r="E71" s="383"/>
      <c r="F71" s="106"/>
      <c r="G71" s="106"/>
    </row>
    <row r="72" spans="1:7" ht="15.75" thickBot="1" x14ac:dyDescent="0.3">
      <c r="A72" s="108">
        <v>783</v>
      </c>
      <c r="B72" s="383"/>
      <c r="C72" s="391"/>
      <c r="D72" s="383"/>
      <c r="E72" s="382"/>
      <c r="F72" s="109"/>
      <c r="G72" s="109"/>
    </row>
    <row r="73" spans="1:7" ht="51.75" thickBot="1" x14ac:dyDescent="0.3">
      <c r="A73" s="119">
        <v>784</v>
      </c>
      <c r="B73" s="102" t="s">
        <v>452</v>
      </c>
      <c r="C73" s="99" t="s">
        <v>82</v>
      </c>
      <c r="D73" s="121" t="s">
        <v>491</v>
      </c>
      <c r="E73" s="102">
        <v>10</v>
      </c>
      <c r="F73" s="100">
        <v>2400000</v>
      </c>
      <c r="G73" s="100">
        <v>24000000</v>
      </c>
    </row>
    <row r="74" spans="1:7" ht="64.5" thickBot="1" x14ac:dyDescent="0.3">
      <c r="A74" s="120">
        <v>784</v>
      </c>
      <c r="B74" s="121" t="s">
        <v>452</v>
      </c>
      <c r="C74" s="122" t="s">
        <v>56</v>
      </c>
      <c r="D74" s="121" t="s">
        <v>492</v>
      </c>
      <c r="E74" s="121">
        <v>10</v>
      </c>
      <c r="F74" s="123">
        <v>2192000</v>
      </c>
      <c r="G74" s="123">
        <v>21920000</v>
      </c>
    </row>
    <row r="75" spans="1:7" ht="51.75" thickBot="1" x14ac:dyDescent="0.3">
      <c r="A75" s="116">
        <v>784</v>
      </c>
      <c r="B75" s="107" t="s">
        <v>452</v>
      </c>
      <c r="C75" s="104" t="s">
        <v>86</v>
      </c>
      <c r="D75" s="107" t="s">
        <v>493</v>
      </c>
      <c r="E75" s="107">
        <v>10</v>
      </c>
      <c r="F75" s="105">
        <v>1969000</v>
      </c>
      <c r="G75" s="105">
        <v>19690000</v>
      </c>
    </row>
    <row r="76" spans="1:7" ht="64.5" thickBot="1" x14ac:dyDescent="0.3">
      <c r="A76" s="119">
        <v>784</v>
      </c>
      <c r="B76" s="102" t="s">
        <v>452</v>
      </c>
      <c r="C76" s="99" t="s">
        <v>66</v>
      </c>
      <c r="D76" s="102" t="s">
        <v>494</v>
      </c>
      <c r="E76" s="102">
        <v>10</v>
      </c>
      <c r="F76" s="100">
        <v>1700000</v>
      </c>
      <c r="G76" s="100">
        <v>17000000</v>
      </c>
    </row>
    <row r="77" spans="1:7" ht="64.5" thickBot="1" x14ac:dyDescent="0.3">
      <c r="A77" s="119">
        <v>784</v>
      </c>
      <c r="B77" s="102" t="s">
        <v>452</v>
      </c>
      <c r="C77" s="99" t="s">
        <v>64</v>
      </c>
      <c r="D77" s="102" t="s">
        <v>495</v>
      </c>
      <c r="E77" s="102">
        <v>10</v>
      </c>
      <c r="F77" s="100">
        <v>2192000</v>
      </c>
      <c r="G77" s="100">
        <v>21920000</v>
      </c>
    </row>
    <row r="78" spans="1:7" ht="64.5" thickBot="1" x14ac:dyDescent="0.3">
      <c r="A78" s="119">
        <v>784</v>
      </c>
      <c r="B78" s="102" t="s">
        <v>452</v>
      </c>
      <c r="C78" s="99" t="s">
        <v>54</v>
      </c>
      <c r="D78" s="102" t="s">
        <v>496</v>
      </c>
      <c r="E78" s="102">
        <v>10</v>
      </c>
      <c r="F78" s="100">
        <v>1700000</v>
      </c>
      <c r="G78" s="100">
        <v>17000000</v>
      </c>
    </row>
    <row r="79" spans="1:7" ht="51.75" thickBot="1" x14ac:dyDescent="0.3">
      <c r="A79" s="222">
        <v>784</v>
      </c>
      <c r="B79" s="223" t="s">
        <v>452</v>
      </c>
      <c r="C79" s="224" t="s">
        <v>80</v>
      </c>
      <c r="D79" s="223" t="s">
        <v>497</v>
      </c>
      <c r="E79" s="223">
        <v>10</v>
      </c>
      <c r="F79" s="225">
        <v>1700000</v>
      </c>
      <c r="G79" s="225">
        <v>17000000</v>
      </c>
    </row>
    <row r="80" spans="1:7" ht="64.5" thickBot="1" x14ac:dyDescent="0.3">
      <c r="A80" s="120">
        <v>784</v>
      </c>
      <c r="B80" s="121" t="s">
        <v>452</v>
      </c>
      <c r="C80" s="122" t="s">
        <v>55</v>
      </c>
      <c r="D80" s="121" t="s">
        <v>498</v>
      </c>
      <c r="E80" s="121">
        <v>10</v>
      </c>
      <c r="F80" s="123">
        <v>1486000</v>
      </c>
      <c r="G80" s="123">
        <v>14860000</v>
      </c>
    </row>
    <row r="81" spans="1:7" x14ac:dyDescent="0.25">
      <c r="A81" s="385">
        <v>784</v>
      </c>
      <c r="B81" s="381" t="s">
        <v>452</v>
      </c>
      <c r="C81" s="387" t="s">
        <v>46</v>
      </c>
      <c r="D81" s="381" t="s">
        <v>499</v>
      </c>
      <c r="E81" s="381">
        <v>9</v>
      </c>
      <c r="F81" s="373">
        <v>2433000</v>
      </c>
      <c r="G81" s="373">
        <v>21897000</v>
      </c>
    </row>
    <row r="82" spans="1:7" ht="51.6" customHeight="1" thickBot="1" x14ac:dyDescent="0.3">
      <c r="A82" s="386"/>
      <c r="B82" s="383"/>
      <c r="C82" s="388"/>
      <c r="D82" s="383"/>
      <c r="E82" s="382"/>
      <c r="F82" s="374"/>
      <c r="G82" s="374"/>
    </row>
    <row r="83" spans="1:7" ht="51.75" thickBot="1" x14ac:dyDescent="0.3">
      <c r="A83" s="119">
        <v>784</v>
      </c>
      <c r="B83" s="102" t="s">
        <v>452</v>
      </c>
      <c r="C83" s="99" t="s">
        <v>48</v>
      </c>
      <c r="D83" s="102" t="s">
        <v>500</v>
      </c>
      <c r="E83" s="102">
        <v>9</v>
      </c>
      <c r="F83" s="100">
        <v>2433000</v>
      </c>
      <c r="G83" s="100">
        <v>21897000</v>
      </c>
    </row>
    <row r="84" spans="1:7" ht="75.599999999999994" customHeight="1" thickBot="1" x14ac:dyDescent="0.3">
      <c r="A84" s="119">
        <v>784</v>
      </c>
      <c r="B84" s="102" t="s">
        <v>452</v>
      </c>
      <c r="C84" s="99" t="s">
        <v>501</v>
      </c>
      <c r="D84" s="102" t="s">
        <v>502</v>
      </c>
      <c r="E84" s="102">
        <v>9</v>
      </c>
      <c r="F84" s="100">
        <v>1700000</v>
      </c>
      <c r="G84" s="100">
        <v>15300000</v>
      </c>
    </row>
    <row r="85" spans="1:7" ht="63.6" customHeight="1" thickBot="1" x14ac:dyDescent="0.3">
      <c r="A85" s="119">
        <v>784</v>
      </c>
      <c r="B85" s="102" t="s">
        <v>452</v>
      </c>
      <c r="C85" s="99" t="s">
        <v>503</v>
      </c>
      <c r="D85" s="102" t="s">
        <v>504</v>
      </c>
      <c r="E85" s="102">
        <v>9</v>
      </c>
      <c r="F85" s="101">
        <v>1486000</v>
      </c>
      <c r="G85" s="101">
        <v>13374000</v>
      </c>
    </row>
    <row r="86" spans="1:7" ht="49.9" customHeight="1" x14ac:dyDescent="0.25">
      <c r="A86" s="119">
        <v>784</v>
      </c>
      <c r="B86" s="125" t="s">
        <v>452</v>
      </c>
      <c r="C86" s="99" t="s">
        <v>84</v>
      </c>
      <c r="D86" s="102" t="s">
        <v>505</v>
      </c>
      <c r="E86" s="102">
        <v>9</v>
      </c>
      <c r="F86" s="101">
        <v>1596000</v>
      </c>
      <c r="G86" s="101">
        <v>14364000</v>
      </c>
    </row>
    <row r="87" spans="1:7" x14ac:dyDescent="0.25">
      <c r="E87" s="371" t="s">
        <v>443</v>
      </c>
      <c r="F87" s="371"/>
      <c r="G87" s="233">
        <f>G79+G62+G59+G54+G36+G28</f>
        <v>154056500</v>
      </c>
    </row>
  </sheetData>
  <mergeCells count="123">
    <mergeCell ref="B13:B14"/>
    <mergeCell ref="C13:C14"/>
    <mergeCell ref="D13:D14"/>
    <mergeCell ref="E13:E14"/>
    <mergeCell ref="F13:F14"/>
    <mergeCell ref="G13:G14"/>
    <mergeCell ref="G7:G11"/>
    <mergeCell ref="B7:B11"/>
    <mergeCell ref="C7:C11"/>
    <mergeCell ref="D7:D11"/>
    <mergeCell ref="E7:E11"/>
    <mergeCell ref="F7:F11"/>
    <mergeCell ref="B18:B20"/>
    <mergeCell ref="C18:C20"/>
    <mergeCell ref="D18:D20"/>
    <mergeCell ref="E18:E20"/>
    <mergeCell ref="F18:F20"/>
    <mergeCell ref="G18:G20"/>
    <mergeCell ref="G16:G17"/>
    <mergeCell ref="B16:B17"/>
    <mergeCell ref="C16:C17"/>
    <mergeCell ref="D16:D17"/>
    <mergeCell ref="E16:E17"/>
    <mergeCell ref="F16:F17"/>
    <mergeCell ref="B32:B33"/>
    <mergeCell ref="C32:C33"/>
    <mergeCell ref="D32:D33"/>
    <mergeCell ref="G28:G30"/>
    <mergeCell ref="A28:A29"/>
    <mergeCell ref="B28:B31"/>
    <mergeCell ref="C28:C31"/>
    <mergeCell ref="D28:D31"/>
    <mergeCell ref="F21:F23"/>
    <mergeCell ref="G21:G23"/>
    <mergeCell ref="A21:A22"/>
    <mergeCell ref="B21:B23"/>
    <mergeCell ref="C21:C23"/>
    <mergeCell ref="D21:D23"/>
    <mergeCell ref="E21:E23"/>
    <mergeCell ref="F39:F41"/>
    <mergeCell ref="G39:G41"/>
    <mergeCell ref="B36:B38"/>
    <mergeCell ref="C36:C38"/>
    <mergeCell ref="D36:D38"/>
    <mergeCell ref="E36:E38"/>
    <mergeCell ref="F36:F38"/>
    <mergeCell ref="G36:G38"/>
    <mergeCell ref="F34:F35"/>
    <mergeCell ref="G34:G35"/>
    <mergeCell ref="B34:B35"/>
    <mergeCell ref="C34:C35"/>
    <mergeCell ref="D34:D35"/>
    <mergeCell ref="E34:E35"/>
    <mergeCell ref="E39:E41"/>
    <mergeCell ref="B47:B49"/>
    <mergeCell ref="C47:C49"/>
    <mergeCell ref="D47:D49"/>
    <mergeCell ref="B43:B46"/>
    <mergeCell ref="C43:C46"/>
    <mergeCell ref="D43:D46"/>
    <mergeCell ref="A39:A41"/>
    <mergeCell ref="B39:B41"/>
    <mergeCell ref="C39:C41"/>
    <mergeCell ref="D39:D41"/>
    <mergeCell ref="B57:B58"/>
    <mergeCell ref="C57:C58"/>
    <mergeCell ref="D57:D58"/>
    <mergeCell ref="B54:B56"/>
    <mergeCell ref="C54:C56"/>
    <mergeCell ref="D54:D56"/>
    <mergeCell ref="G50:G52"/>
    <mergeCell ref="A50:A51"/>
    <mergeCell ref="B50:B52"/>
    <mergeCell ref="C50:C52"/>
    <mergeCell ref="D50:D52"/>
    <mergeCell ref="E43:E46"/>
    <mergeCell ref="E47:E49"/>
    <mergeCell ref="E50:E52"/>
    <mergeCell ref="A81:A82"/>
    <mergeCell ref="B81:B82"/>
    <mergeCell ref="C81:C82"/>
    <mergeCell ref="D81:D82"/>
    <mergeCell ref="F81:F82"/>
    <mergeCell ref="E81:E82"/>
    <mergeCell ref="A69:A70"/>
    <mergeCell ref="B69:B72"/>
    <mergeCell ref="C69:C72"/>
    <mergeCell ref="D69:D72"/>
    <mergeCell ref="A67:A68"/>
    <mergeCell ref="B67:B68"/>
    <mergeCell ref="C67:C68"/>
    <mergeCell ref="D67:D68"/>
    <mergeCell ref="B62:B63"/>
    <mergeCell ref="C62:C63"/>
    <mergeCell ref="D62:D63"/>
    <mergeCell ref="B59:B60"/>
    <mergeCell ref="C59:C60"/>
    <mergeCell ref="D59:D60"/>
    <mergeCell ref="A57:A58"/>
    <mergeCell ref="G59:G60"/>
    <mergeCell ref="F62:F63"/>
    <mergeCell ref="G62:G63"/>
    <mergeCell ref="E87:F87"/>
    <mergeCell ref="E4:F4"/>
    <mergeCell ref="G81:G82"/>
    <mergeCell ref="A1:G3"/>
    <mergeCell ref="F43:F46"/>
    <mergeCell ref="G43:G46"/>
    <mergeCell ref="F47:F49"/>
    <mergeCell ref="G47:G49"/>
    <mergeCell ref="F50:F52"/>
    <mergeCell ref="F54:F56"/>
    <mergeCell ref="G54:G56"/>
    <mergeCell ref="F59:F60"/>
    <mergeCell ref="E54:E56"/>
    <mergeCell ref="E57:E58"/>
    <mergeCell ref="E59:E60"/>
    <mergeCell ref="E62:E63"/>
    <mergeCell ref="E67:E68"/>
    <mergeCell ref="E69:E72"/>
    <mergeCell ref="E28:E31"/>
    <mergeCell ref="F28:F30"/>
    <mergeCell ref="E32:E3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72CA9-D83B-4163-973D-3B17B7248D6E}">
  <dimension ref="B1:O60"/>
  <sheetViews>
    <sheetView tabSelected="1" topLeftCell="D3" zoomScale="110" zoomScaleNormal="110" workbookViewId="0">
      <selection activeCell="D12" sqref="D12"/>
    </sheetView>
  </sheetViews>
  <sheetFormatPr baseColWidth="10" defaultColWidth="11.42578125" defaultRowHeight="15" x14ac:dyDescent="0.25"/>
  <cols>
    <col min="1" max="1" width="2.7109375" style="1" customWidth="1"/>
    <col min="2" max="2" width="48.42578125" style="1" customWidth="1"/>
    <col min="3" max="3" width="28.7109375" style="1" customWidth="1"/>
    <col min="4" max="5" width="17.7109375" style="1" bestFit="1" customWidth="1"/>
    <col min="6" max="6" width="20.7109375" style="1" customWidth="1"/>
    <col min="7" max="14" width="17.7109375" style="1" bestFit="1" customWidth="1"/>
    <col min="15" max="15" width="16.28515625" style="1" bestFit="1" customWidth="1"/>
    <col min="16" max="16384" width="11.42578125" style="1"/>
  </cols>
  <sheetData>
    <row r="1" spans="2:14" ht="18.75" x14ac:dyDescent="0.3">
      <c r="B1" s="258" t="s">
        <v>506</v>
      </c>
    </row>
    <row r="2" spans="2:14" x14ac:dyDescent="0.25">
      <c r="F2" s="232"/>
      <c r="G2" s="232"/>
      <c r="K2" s="232"/>
      <c r="L2" s="232"/>
    </row>
    <row r="3" spans="2:14" x14ac:dyDescent="0.25">
      <c r="B3" s="256" t="s">
        <v>507</v>
      </c>
      <c r="C3" s="257" t="s">
        <v>508</v>
      </c>
      <c r="D3" s="257" t="s">
        <v>509</v>
      </c>
      <c r="E3" s="257" t="s">
        <v>510</v>
      </c>
      <c r="F3" s="257" t="s">
        <v>511</v>
      </c>
      <c r="G3" s="257" t="s">
        <v>512</v>
      </c>
      <c r="H3" s="257" t="s">
        <v>513</v>
      </c>
      <c r="I3" s="257" t="s">
        <v>514</v>
      </c>
      <c r="J3" s="257" t="s">
        <v>515</v>
      </c>
      <c r="K3" s="257" t="s">
        <v>516</v>
      </c>
      <c r="L3" s="257" t="s">
        <v>517</v>
      </c>
      <c r="M3" s="257" t="s">
        <v>518</v>
      </c>
      <c r="N3" s="257" t="s">
        <v>519</v>
      </c>
    </row>
    <row r="4" spans="2:14" x14ac:dyDescent="0.25">
      <c r="B4" s="256" t="s">
        <v>4</v>
      </c>
      <c r="C4" s="286" t="s">
        <v>520</v>
      </c>
      <c r="D4" s="287"/>
      <c r="E4" s="287"/>
      <c r="F4" s="287" t="s">
        <v>521</v>
      </c>
      <c r="G4" s="287"/>
      <c r="H4" s="287"/>
      <c r="I4" s="287"/>
      <c r="J4" s="287"/>
      <c r="K4" s="287"/>
      <c r="L4" s="287"/>
      <c r="M4" s="287"/>
      <c r="N4" s="287"/>
    </row>
    <row r="5" spans="2:14" x14ac:dyDescent="0.25">
      <c r="B5" s="242" t="s">
        <v>522</v>
      </c>
      <c r="C5" s="241"/>
      <c r="D5" s="241"/>
      <c r="E5" s="241"/>
      <c r="F5" s="241"/>
      <c r="G5" s="241"/>
      <c r="H5" s="241"/>
      <c r="I5" s="241"/>
      <c r="J5" s="241"/>
      <c r="K5" s="241"/>
      <c r="L5" s="241"/>
      <c r="M5" s="241"/>
      <c r="N5" s="241"/>
    </row>
    <row r="6" spans="2:14" x14ac:dyDescent="0.25">
      <c r="B6" s="248" t="s">
        <v>523</v>
      </c>
      <c r="C6" s="409"/>
      <c r="D6" s="410"/>
      <c r="E6" s="410"/>
      <c r="F6" s="410"/>
      <c r="G6" s="410"/>
      <c r="H6" s="410"/>
      <c r="I6" s="410"/>
      <c r="J6" s="410"/>
      <c r="K6" s="410"/>
      <c r="L6" s="410"/>
      <c r="M6" s="410"/>
      <c r="N6" s="410"/>
    </row>
    <row r="7" spans="2:14" ht="15" customHeight="1" x14ac:dyDescent="0.25">
      <c r="B7" s="246" t="s">
        <v>524</v>
      </c>
      <c r="C7" s="409"/>
      <c r="D7" s="410"/>
      <c r="E7" s="410"/>
      <c r="F7" s="410"/>
      <c r="G7" s="410"/>
      <c r="H7" s="410"/>
      <c r="I7" s="410"/>
      <c r="J7" s="410"/>
      <c r="K7" s="410"/>
      <c r="L7" s="410"/>
      <c r="M7" s="410"/>
      <c r="N7" s="410"/>
    </row>
    <row r="8" spans="2:14" x14ac:dyDescent="0.25">
      <c r="B8" s="284">
        <v>2769237520.6300001</v>
      </c>
      <c r="C8" s="253">
        <f>B8*40%</f>
        <v>1107695008.2520001</v>
      </c>
      <c r="D8" s="253"/>
      <c r="E8" s="253"/>
      <c r="F8" s="290"/>
      <c r="G8" s="255"/>
      <c r="H8" s="255"/>
      <c r="I8" s="255"/>
      <c r="J8" s="255"/>
      <c r="K8" s="255"/>
      <c r="L8" s="255"/>
      <c r="M8" s="255"/>
      <c r="N8" s="255"/>
    </row>
    <row r="9" spans="2:14" x14ac:dyDescent="0.25">
      <c r="B9" s="256" t="s">
        <v>525</v>
      </c>
      <c r="C9" s="253"/>
      <c r="D9" s="253"/>
      <c r="E9" s="253"/>
      <c r="F9" s="253"/>
      <c r="G9" s="253"/>
      <c r="H9" s="253"/>
      <c r="I9" s="253"/>
      <c r="J9" s="253"/>
      <c r="K9" s="253"/>
      <c r="L9" s="253"/>
      <c r="M9" s="253"/>
      <c r="N9" s="253"/>
    </row>
    <row r="10" spans="2:14" ht="15" customHeight="1" x14ac:dyDescent="0.25">
      <c r="B10" s="252"/>
      <c r="C10" s="253"/>
      <c r="D10" s="253"/>
      <c r="E10" s="253"/>
      <c r="F10" s="253"/>
      <c r="G10" s="253"/>
      <c r="H10" s="253"/>
      <c r="I10" s="253"/>
      <c r="J10" s="253"/>
      <c r="K10" s="253"/>
      <c r="L10" s="253"/>
      <c r="M10" s="253"/>
      <c r="N10" s="253"/>
    </row>
    <row r="11" spans="2:14" x14ac:dyDescent="0.25">
      <c r="B11" s="252"/>
      <c r="C11" s="253"/>
      <c r="D11" s="253"/>
      <c r="E11" s="253"/>
      <c r="F11" s="253"/>
      <c r="G11" s="253"/>
      <c r="H11" s="253"/>
      <c r="I11" s="253"/>
      <c r="J11" s="253"/>
      <c r="K11" s="253"/>
      <c r="L11" s="253"/>
      <c r="M11" s="253"/>
      <c r="N11" s="253"/>
    </row>
    <row r="12" spans="2:14" x14ac:dyDescent="0.25">
      <c r="B12" s="244" t="s">
        <v>526</v>
      </c>
      <c r="C12" s="254">
        <f t="shared" ref="C12:N12" si="0">SUM(C8:C11)</f>
        <v>1107695008.2520001</v>
      </c>
      <c r="D12" s="254">
        <f t="shared" si="0"/>
        <v>0</v>
      </c>
      <c r="E12" s="254">
        <f t="shared" si="0"/>
        <v>0</v>
      </c>
      <c r="F12" s="254">
        <f t="shared" si="0"/>
        <v>0</v>
      </c>
      <c r="G12" s="254">
        <f t="shared" si="0"/>
        <v>0</v>
      </c>
      <c r="H12" s="254">
        <f t="shared" si="0"/>
        <v>0</v>
      </c>
      <c r="I12" s="254">
        <f t="shared" si="0"/>
        <v>0</v>
      </c>
      <c r="J12" s="254">
        <f t="shared" si="0"/>
        <v>0</v>
      </c>
      <c r="K12" s="254">
        <f t="shared" si="0"/>
        <v>0</v>
      </c>
      <c r="L12" s="254">
        <f t="shared" si="0"/>
        <v>0</v>
      </c>
      <c r="M12" s="254">
        <f t="shared" si="0"/>
        <v>0</v>
      </c>
      <c r="N12" s="254">
        <f t="shared" si="0"/>
        <v>0</v>
      </c>
    </row>
    <row r="13" spans="2:14" x14ac:dyDescent="0.25">
      <c r="B13" s="246" t="s">
        <v>527</v>
      </c>
      <c r="C13" s="409"/>
      <c r="D13" s="410"/>
      <c r="E13" s="410"/>
      <c r="F13" s="410"/>
      <c r="G13" s="410"/>
      <c r="H13" s="410"/>
      <c r="I13" s="410"/>
      <c r="J13" s="410"/>
      <c r="K13" s="410"/>
      <c r="L13" s="410"/>
      <c r="M13" s="410"/>
      <c r="N13" s="410"/>
    </row>
    <row r="14" spans="2:14" x14ac:dyDescent="0.25">
      <c r="B14" s="289">
        <v>154056500</v>
      </c>
      <c r="C14" s="235">
        <v>0</v>
      </c>
      <c r="D14" s="235">
        <f>B14/10</f>
        <v>15405650</v>
      </c>
      <c r="E14" s="235">
        <f>B14/10</f>
        <v>15405650</v>
      </c>
      <c r="F14" s="235">
        <f>B14/10</f>
        <v>15405650</v>
      </c>
      <c r="G14" s="235">
        <f>B14/10</f>
        <v>15405650</v>
      </c>
      <c r="H14" s="235">
        <f>B14/10</f>
        <v>15405650</v>
      </c>
      <c r="I14" s="235">
        <f>B14/10</f>
        <v>15405650</v>
      </c>
      <c r="J14" s="235">
        <f>B14/10</f>
        <v>15405650</v>
      </c>
      <c r="K14" s="235">
        <f>B14/10</f>
        <v>15405650</v>
      </c>
      <c r="L14" s="235">
        <f>B14/10</f>
        <v>15405650</v>
      </c>
      <c r="M14" s="235">
        <f>B14/10</f>
        <v>15405650</v>
      </c>
      <c r="N14" s="235">
        <v>0</v>
      </c>
    </row>
    <row r="15" spans="2:14" ht="15" customHeight="1" x14ac:dyDescent="0.25">
      <c r="B15" s="256" t="s">
        <v>528</v>
      </c>
      <c r="C15" s="253"/>
      <c r="D15" s="253"/>
      <c r="E15" s="253"/>
      <c r="F15" s="253"/>
      <c r="G15" s="253"/>
      <c r="H15" s="253"/>
      <c r="I15" s="253"/>
      <c r="J15" s="253"/>
      <c r="K15" s="253"/>
      <c r="L15" s="253"/>
      <c r="M15" s="253"/>
      <c r="N15" s="253"/>
    </row>
    <row r="16" spans="2:14" x14ac:dyDescent="0.25">
      <c r="B16" s="252"/>
      <c r="C16" s="253"/>
      <c r="D16" s="253"/>
      <c r="E16" s="253"/>
      <c r="F16" s="253"/>
      <c r="G16" s="253"/>
      <c r="H16" s="253"/>
      <c r="I16" s="253"/>
      <c r="J16" s="253"/>
      <c r="K16" s="253"/>
      <c r="L16" s="253"/>
      <c r="M16" s="253"/>
      <c r="N16" s="253"/>
    </row>
    <row r="17" spans="2:14" ht="15" customHeight="1" x14ac:dyDescent="0.25">
      <c r="B17" s="252"/>
      <c r="C17" s="253"/>
      <c r="D17" s="253"/>
      <c r="E17" s="253"/>
      <c r="F17" s="253"/>
      <c r="G17" s="253"/>
      <c r="H17" s="253"/>
      <c r="I17" s="253"/>
      <c r="J17" s="253"/>
      <c r="K17" s="253"/>
      <c r="L17" s="253"/>
      <c r="M17" s="253"/>
      <c r="N17" s="253"/>
    </row>
    <row r="18" spans="2:14" ht="15" customHeight="1" x14ac:dyDescent="0.25">
      <c r="B18" s="245"/>
      <c r="C18" s="235"/>
      <c r="D18" s="235"/>
      <c r="E18" s="235"/>
      <c r="F18" s="235"/>
      <c r="G18" s="235"/>
      <c r="H18" s="235"/>
      <c r="I18" s="235"/>
      <c r="J18" s="235"/>
      <c r="K18" s="235"/>
      <c r="L18" s="235"/>
      <c r="M18" s="235"/>
      <c r="N18" s="235"/>
    </row>
    <row r="19" spans="2:14" ht="15" customHeight="1" x14ac:dyDescent="0.25">
      <c r="B19" s="252"/>
      <c r="C19" s="235"/>
      <c r="D19" s="235"/>
      <c r="E19" s="235"/>
      <c r="F19" s="235"/>
      <c r="G19" s="235"/>
      <c r="H19" s="235"/>
      <c r="I19" s="235"/>
      <c r="J19" s="235"/>
      <c r="K19" s="235"/>
      <c r="L19" s="235"/>
      <c r="M19" s="235"/>
      <c r="N19" s="235"/>
    </row>
    <row r="20" spans="2:14" x14ac:dyDescent="0.25">
      <c r="B20" s="244" t="s">
        <v>529</v>
      </c>
      <c r="C20" s="249">
        <f t="shared" ref="C20:N20" si="1">+SUM(C14:C19)</f>
        <v>0</v>
      </c>
      <c r="D20" s="249">
        <f t="shared" si="1"/>
        <v>15405650</v>
      </c>
      <c r="E20" s="249">
        <f t="shared" si="1"/>
        <v>15405650</v>
      </c>
      <c r="F20" s="249">
        <f t="shared" si="1"/>
        <v>15405650</v>
      </c>
      <c r="G20" s="249">
        <f t="shared" si="1"/>
        <v>15405650</v>
      </c>
      <c r="H20" s="249">
        <f t="shared" si="1"/>
        <v>15405650</v>
      </c>
      <c r="I20" s="249">
        <f t="shared" si="1"/>
        <v>15405650</v>
      </c>
      <c r="J20" s="249">
        <f t="shared" si="1"/>
        <v>15405650</v>
      </c>
      <c r="K20" s="249">
        <f t="shared" si="1"/>
        <v>15405650</v>
      </c>
      <c r="L20" s="249">
        <f t="shared" si="1"/>
        <v>15405650</v>
      </c>
      <c r="M20" s="249">
        <f t="shared" si="1"/>
        <v>15405650</v>
      </c>
      <c r="N20" s="249">
        <f t="shared" si="1"/>
        <v>0</v>
      </c>
    </row>
    <row r="21" spans="2:14" x14ac:dyDescent="0.25">
      <c r="B21" s="246" t="s">
        <v>530</v>
      </c>
      <c r="C21" s="409"/>
      <c r="D21" s="410"/>
      <c r="E21" s="410"/>
      <c r="F21" s="410"/>
      <c r="G21" s="410"/>
      <c r="H21" s="410"/>
      <c r="I21" s="410"/>
      <c r="J21" s="410"/>
      <c r="K21" s="410"/>
      <c r="L21" s="410"/>
      <c r="M21" s="410"/>
      <c r="N21" s="410"/>
    </row>
    <row r="22" spans="2:14" x14ac:dyDescent="0.25">
      <c r="B22" s="252"/>
      <c r="C22" s="250"/>
      <c r="D22" s="250"/>
      <c r="E22" s="250"/>
      <c r="F22" s="250"/>
      <c r="G22" s="250"/>
      <c r="H22" s="250"/>
      <c r="I22" s="250"/>
      <c r="J22" s="250"/>
      <c r="K22" s="250"/>
      <c r="L22" s="250"/>
      <c r="M22" s="250"/>
      <c r="N22" s="250"/>
    </row>
    <row r="23" spans="2:14" x14ac:dyDescent="0.25">
      <c r="B23" s="247"/>
      <c r="C23" s="250"/>
      <c r="D23" s="250"/>
      <c r="E23" s="250"/>
      <c r="F23" s="250"/>
      <c r="G23" s="250"/>
      <c r="H23" s="250"/>
      <c r="I23" s="250"/>
      <c r="J23" s="250"/>
      <c r="K23" s="250"/>
      <c r="L23" s="250"/>
      <c r="M23" s="250"/>
      <c r="N23" s="250"/>
    </row>
    <row r="24" spans="2:14" x14ac:dyDescent="0.25">
      <c r="B24" s="244" t="s">
        <v>531</v>
      </c>
      <c r="C24" s="249">
        <f t="shared" ref="C24:N24" si="2">SUM(C22:C23)</f>
        <v>0</v>
      </c>
      <c r="D24" s="249">
        <f t="shared" si="2"/>
        <v>0</v>
      </c>
      <c r="E24" s="249">
        <f t="shared" si="2"/>
        <v>0</v>
      </c>
      <c r="F24" s="249">
        <f t="shared" si="2"/>
        <v>0</v>
      </c>
      <c r="G24" s="249">
        <f t="shared" si="2"/>
        <v>0</v>
      </c>
      <c r="H24" s="249">
        <f t="shared" si="2"/>
        <v>0</v>
      </c>
      <c r="I24" s="249">
        <f t="shared" si="2"/>
        <v>0</v>
      </c>
      <c r="J24" s="249">
        <f t="shared" si="2"/>
        <v>0</v>
      </c>
      <c r="K24" s="249">
        <f t="shared" si="2"/>
        <v>0</v>
      </c>
      <c r="L24" s="249">
        <f t="shared" si="2"/>
        <v>0</v>
      </c>
      <c r="M24" s="249">
        <f t="shared" si="2"/>
        <v>0</v>
      </c>
      <c r="N24" s="249">
        <f t="shared" si="2"/>
        <v>0</v>
      </c>
    </row>
    <row r="25" spans="2:14" x14ac:dyDescent="0.25">
      <c r="B25" s="239" t="s">
        <v>532</v>
      </c>
      <c r="C25" s="251">
        <f t="shared" ref="C25:N25" si="3">C12-C20-C24</f>
        <v>1107695008.2520001</v>
      </c>
      <c r="D25" s="251">
        <f t="shared" si="3"/>
        <v>-15405650</v>
      </c>
      <c r="E25" s="251">
        <f t="shared" si="3"/>
        <v>-15405650</v>
      </c>
      <c r="F25" s="251">
        <f t="shared" si="3"/>
        <v>-15405650</v>
      </c>
      <c r="G25" s="251">
        <f t="shared" si="3"/>
        <v>-15405650</v>
      </c>
      <c r="H25" s="251">
        <f t="shared" si="3"/>
        <v>-15405650</v>
      </c>
      <c r="I25" s="251">
        <f t="shared" si="3"/>
        <v>-15405650</v>
      </c>
      <c r="J25" s="251">
        <f t="shared" si="3"/>
        <v>-15405650</v>
      </c>
      <c r="K25" s="251">
        <f t="shared" si="3"/>
        <v>-15405650</v>
      </c>
      <c r="L25" s="251">
        <f t="shared" si="3"/>
        <v>-15405650</v>
      </c>
      <c r="M25" s="251">
        <f t="shared" si="3"/>
        <v>-15405650</v>
      </c>
      <c r="N25" s="251">
        <f t="shared" si="3"/>
        <v>0</v>
      </c>
    </row>
    <row r="26" spans="2:14" x14ac:dyDescent="0.25">
      <c r="B26" s="248" t="s">
        <v>533</v>
      </c>
      <c r="C26" s="409"/>
      <c r="D26" s="410"/>
      <c r="E26" s="410"/>
      <c r="F26" s="410"/>
      <c r="G26" s="410"/>
      <c r="H26" s="410"/>
      <c r="I26" s="410"/>
      <c r="J26" s="410"/>
      <c r="K26" s="410"/>
      <c r="L26" s="410"/>
      <c r="M26" s="410"/>
      <c r="N26" s="410"/>
    </row>
    <row r="27" spans="2:14" x14ac:dyDescent="0.25">
      <c r="B27" s="246" t="s">
        <v>534</v>
      </c>
      <c r="C27" s="409"/>
      <c r="D27" s="410"/>
      <c r="E27" s="410"/>
      <c r="F27" s="410"/>
      <c r="G27" s="410"/>
      <c r="H27" s="410"/>
      <c r="I27" s="410"/>
      <c r="J27" s="410"/>
      <c r="K27" s="410"/>
      <c r="L27" s="410"/>
      <c r="M27" s="410"/>
      <c r="N27" s="410"/>
    </row>
    <row r="28" spans="2:14" x14ac:dyDescent="0.25">
      <c r="B28" s="284">
        <v>2769237520.6300001</v>
      </c>
      <c r="C28" s="250"/>
      <c r="D28" s="250"/>
      <c r="E28" s="250"/>
      <c r="F28" s="285">
        <f>B8*60%</f>
        <v>1661542512.378</v>
      </c>
      <c r="G28" s="250"/>
      <c r="H28" s="250"/>
      <c r="I28" s="250"/>
      <c r="J28" s="250"/>
      <c r="K28" s="250"/>
      <c r="L28" s="250"/>
      <c r="M28" s="250"/>
      <c r="N28" s="250"/>
    </row>
    <row r="29" spans="2:14" x14ac:dyDescent="0.25">
      <c r="B29" s="256" t="s">
        <v>525</v>
      </c>
      <c r="C29" s="250"/>
      <c r="D29" s="250"/>
      <c r="E29" s="250"/>
      <c r="F29" s="250"/>
      <c r="G29" s="250"/>
      <c r="H29" s="250"/>
      <c r="I29" s="250"/>
      <c r="J29" s="250"/>
      <c r="K29" s="250"/>
      <c r="L29" s="250"/>
      <c r="M29" s="250"/>
      <c r="N29" s="250"/>
    </row>
    <row r="30" spans="2:14" x14ac:dyDescent="0.25">
      <c r="B30" s="244" t="s">
        <v>535</v>
      </c>
      <c r="C30" s="249">
        <f t="shared" ref="C30:N30" si="4">SUM(C28:C29)</f>
        <v>0</v>
      </c>
      <c r="D30" s="249">
        <f t="shared" si="4"/>
        <v>0</v>
      </c>
      <c r="E30" s="249">
        <f t="shared" si="4"/>
        <v>0</v>
      </c>
      <c r="F30" s="249">
        <f t="shared" si="4"/>
        <v>1661542512.378</v>
      </c>
      <c r="G30" s="249">
        <f t="shared" si="4"/>
        <v>0</v>
      </c>
      <c r="H30" s="249">
        <f t="shared" si="4"/>
        <v>0</v>
      </c>
      <c r="I30" s="249">
        <f t="shared" si="4"/>
        <v>0</v>
      </c>
      <c r="J30" s="249">
        <f t="shared" si="4"/>
        <v>0</v>
      </c>
      <c r="K30" s="249">
        <f t="shared" si="4"/>
        <v>0</v>
      </c>
      <c r="L30" s="249">
        <f t="shared" si="4"/>
        <v>0</v>
      </c>
      <c r="M30" s="249">
        <f t="shared" si="4"/>
        <v>0</v>
      </c>
      <c r="N30" s="249">
        <f t="shared" si="4"/>
        <v>0</v>
      </c>
    </row>
    <row r="31" spans="2:14" x14ac:dyDescent="0.25">
      <c r="B31" s="246" t="s">
        <v>536</v>
      </c>
      <c r="C31" s="409"/>
      <c r="D31" s="410"/>
      <c r="E31" s="410"/>
      <c r="F31" s="410"/>
      <c r="G31" s="410"/>
      <c r="H31" s="410"/>
      <c r="I31" s="410"/>
      <c r="J31" s="410"/>
      <c r="K31" s="410"/>
      <c r="L31" s="410"/>
      <c r="M31" s="410"/>
      <c r="N31" s="410"/>
    </row>
    <row r="32" spans="2:14" x14ac:dyDescent="0.25">
      <c r="B32" s="288">
        <v>53548430.909852199</v>
      </c>
      <c r="C32" s="235"/>
      <c r="D32" s="235"/>
      <c r="E32" s="235"/>
      <c r="F32" s="235"/>
      <c r="G32" s="235"/>
      <c r="H32" s="250">
        <f>B32*40%</f>
        <v>21419372.36394088</v>
      </c>
      <c r="I32" s="250"/>
      <c r="J32" s="250">
        <f>B32*60%</f>
        <v>32129058.54591132</v>
      </c>
      <c r="K32" s="235"/>
      <c r="L32" s="235"/>
      <c r="M32" s="235"/>
      <c r="N32" s="235"/>
    </row>
    <row r="33" spans="2:15" x14ac:dyDescent="0.25">
      <c r="B33" s="236" t="s">
        <v>537</v>
      </c>
      <c r="C33" s="235"/>
      <c r="D33" s="235"/>
      <c r="E33" s="235"/>
      <c r="F33" s="235"/>
      <c r="G33" s="235"/>
      <c r="H33" s="235"/>
      <c r="I33" s="235"/>
      <c r="J33" s="235"/>
      <c r="K33" s="235"/>
      <c r="L33" s="235"/>
      <c r="M33" s="235"/>
      <c r="N33" s="235"/>
      <c r="O33" s="234"/>
    </row>
    <row r="34" spans="2:15" x14ac:dyDescent="0.25">
      <c r="B34" s="245"/>
      <c r="C34" s="235"/>
      <c r="D34" s="235"/>
      <c r="E34" s="235"/>
      <c r="F34" s="235"/>
      <c r="G34" s="235"/>
      <c r="H34" s="235"/>
      <c r="I34" s="235"/>
      <c r="J34" s="235"/>
      <c r="K34" s="235"/>
      <c r="L34" s="235"/>
      <c r="M34" s="235"/>
      <c r="N34" s="235"/>
      <c r="O34" s="234"/>
    </row>
    <row r="35" spans="2:15" x14ac:dyDescent="0.25">
      <c r="B35" s="244" t="s">
        <v>538</v>
      </c>
      <c r="C35" s="243">
        <f t="shared" ref="C35:N35" si="5">SUM(C32:C34)</f>
        <v>0</v>
      </c>
      <c r="D35" s="243">
        <f t="shared" si="5"/>
        <v>0</v>
      </c>
      <c r="E35" s="243">
        <f t="shared" si="5"/>
        <v>0</v>
      </c>
      <c r="F35" s="243">
        <f t="shared" si="5"/>
        <v>0</v>
      </c>
      <c r="G35" s="243">
        <f t="shared" si="5"/>
        <v>0</v>
      </c>
      <c r="H35" s="243">
        <f t="shared" si="5"/>
        <v>21419372.36394088</v>
      </c>
      <c r="I35" s="243">
        <f t="shared" si="5"/>
        <v>0</v>
      </c>
      <c r="J35" s="243">
        <f t="shared" si="5"/>
        <v>32129058.54591132</v>
      </c>
      <c r="K35" s="243">
        <f t="shared" si="5"/>
        <v>0</v>
      </c>
      <c r="L35" s="243">
        <f t="shared" si="5"/>
        <v>0</v>
      </c>
      <c r="M35" s="243">
        <f t="shared" si="5"/>
        <v>0</v>
      </c>
      <c r="N35" s="243">
        <f t="shared" si="5"/>
        <v>0</v>
      </c>
    </row>
    <row r="36" spans="2:15" x14ac:dyDescent="0.25">
      <c r="B36" s="239" t="s">
        <v>539</v>
      </c>
      <c r="C36" s="240">
        <f t="shared" ref="C36:N36" si="6">C30-C35</f>
        <v>0</v>
      </c>
      <c r="D36" s="240">
        <f t="shared" si="6"/>
        <v>0</v>
      </c>
      <c r="E36" s="240">
        <f t="shared" si="6"/>
        <v>0</v>
      </c>
      <c r="F36" s="240">
        <f t="shared" si="6"/>
        <v>1661542512.378</v>
      </c>
      <c r="G36" s="240">
        <f t="shared" si="6"/>
        <v>0</v>
      </c>
      <c r="H36" s="240">
        <f t="shared" si="6"/>
        <v>-21419372.36394088</v>
      </c>
      <c r="I36" s="240">
        <f t="shared" si="6"/>
        <v>0</v>
      </c>
      <c r="J36" s="240">
        <f t="shared" si="6"/>
        <v>-32129058.54591132</v>
      </c>
      <c r="K36" s="240">
        <f t="shared" si="6"/>
        <v>0</v>
      </c>
      <c r="L36" s="240">
        <f t="shared" si="6"/>
        <v>0</v>
      </c>
      <c r="M36" s="240">
        <f t="shared" si="6"/>
        <v>0</v>
      </c>
      <c r="N36" s="240">
        <f t="shared" si="6"/>
        <v>0</v>
      </c>
    </row>
    <row r="37" spans="2:15" x14ac:dyDescent="0.25">
      <c r="B37" s="248" t="s">
        <v>540</v>
      </c>
      <c r="C37" s="409"/>
      <c r="D37" s="410"/>
      <c r="E37" s="410"/>
      <c r="F37" s="410"/>
      <c r="G37" s="410"/>
      <c r="H37" s="410"/>
      <c r="I37" s="410"/>
      <c r="J37" s="410"/>
      <c r="K37" s="410"/>
      <c r="L37" s="410"/>
      <c r="M37" s="410"/>
      <c r="N37" s="410"/>
    </row>
    <row r="38" spans="2:15" x14ac:dyDescent="0.25">
      <c r="B38" s="246" t="s">
        <v>534</v>
      </c>
      <c r="C38" s="409"/>
      <c r="D38" s="410"/>
      <c r="E38" s="410"/>
      <c r="F38" s="410"/>
      <c r="G38" s="410"/>
      <c r="H38" s="410"/>
      <c r="I38" s="410"/>
      <c r="J38" s="410"/>
      <c r="K38" s="410"/>
      <c r="L38" s="410"/>
      <c r="M38" s="410"/>
      <c r="N38" s="410"/>
    </row>
    <row r="39" spans="2:15" x14ac:dyDescent="0.25">
      <c r="B39" s="245"/>
      <c r="C39" s="235"/>
      <c r="D39" s="235"/>
      <c r="E39" s="235"/>
      <c r="F39" s="235"/>
      <c r="G39" s="235"/>
      <c r="H39" s="235"/>
      <c r="I39" s="235"/>
      <c r="J39" s="235"/>
      <c r="K39" s="235"/>
      <c r="L39" s="235"/>
      <c r="M39" s="235"/>
      <c r="N39" s="235"/>
    </row>
    <row r="40" spans="2:15" x14ac:dyDescent="0.25">
      <c r="B40" s="247"/>
      <c r="C40" s="235"/>
      <c r="D40" s="235"/>
      <c r="E40" s="235"/>
      <c r="F40" s="235"/>
      <c r="G40" s="235"/>
      <c r="H40" s="235"/>
      <c r="I40" s="235"/>
      <c r="J40" s="235"/>
      <c r="K40" s="235"/>
      <c r="L40" s="235"/>
      <c r="M40" s="235"/>
      <c r="N40" s="235"/>
    </row>
    <row r="41" spans="2:15" x14ac:dyDescent="0.25">
      <c r="B41" s="247"/>
      <c r="C41" s="235"/>
      <c r="D41" s="235"/>
      <c r="E41" s="235"/>
      <c r="F41" s="235"/>
      <c r="G41" s="235"/>
      <c r="H41" s="235"/>
      <c r="I41" s="235"/>
      <c r="J41" s="235"/>
      <c r="K41" s="235"/>
      <c r="L41" s="235"/>
      <c r="M41" s="235"/>
      <c r="N41" s="235"/>
    </row>
    <row r="42" spans="2:15" x14ac:dyDescent="0.25">
      <c r="B42" s="244" t="s">
        <v>535</v>
      </c>
      <c r="C42" s="243">
        <f t="shared" ref="C42:N42" si="7">SUM(C39:C41)</f>
        <v>0</v>
      </c>
      <c r="D42" s="243">
        <f t="shared" si="7"/>
        <v>0</v>
      </c>
      <c r="E42" s="243">
        <f t="shared" si="7"/>
        <v>0</v>
      </c>
      <c r="F42" s="243">
        <f t="shared" si="7"/>
        <v>0</v>
      </c>
      <c r="G42" s="243">
        <f t="shared" si="7"/>
        <v>0</v>
      </c>
      <c r="H42" s="243">
        <f t="shared" si="7"/>
        <v>0</v>
      </c>
      <c r="I42" s="243">
        <f t="shared" si="7"/>
        <v>0</v>
      </c>
      <c r="J42" s="243">
        <f t="shared" si="7"/>
        <v>0</v>
      </c>
      <c r="K42" s="243">
        <f t="shared" si="7"/>
        <v>0</v>
      </c>
      <c r="L42" s="243">
        <f t="shared" si="7"/>
        <v>0</v>
      </c>
      <c r="M42" s="243">
        <f t="shared" si="7"/>
        <v>0</v>
      </c>
      <c r="N42" s="243">
        <f t="shared" si="7"/>
        <v>0</v>
      </c>
    </row>
    <row r="43" spans="2:15" x14ac:dyDescent="0.25">
      <c r="B43" s="246" t="s">
        <v>536</v>
      </c>
      <c r="C43" s="409"/>
      <c r="D43" s="410"/>
      <c r="E43" s="410"/>
      <c r="F43" s="410"/>
      <c r="G43" s="410"/>
      <c r="H43" s="410"/>
      <c r="I43" s="410"/>
      <c r="J43" s="410"/>
      <c r="K43" s="410"/>
      <c r="L43" s="410"/>
      <c r="M43" s="410"/>
      <c r="N43" s="410"/>
    </row>
    <row r="44" spans="2:15" x14ac:dyDescent="0.25">
      <c r="C44" s="235"/>
      <c r="D44" s="235"/>
      <c r="E44" s="235"/>
      <c r="F44" s="235"/>
      <c r="G44" s="235"/>
      <c r="K44" s="235"/>
      <c r="L44" s="235"/>
      <c r="M44" s="235"/>
      <c r="N44" s="235"/>
      <c r="O44" s="234"/>
    </row>
    <row r="45" spans="2:15" ht="15" customHeight="1" x14ac:dyDescent="0.25">
      <c r="C45" s="235"/>
      <c r="D45" s="235"/>
      <c r="E45" s="235"/>
      <c r="F45" s="235"/>
      <c r="G45" s="235"/>
      <c r="H45" s="235"/>
      <c r="I45" s="235"/>
      <c r="J45" s="235"/>
      <c r="K45" s="235"/>
      <c r="L45" s="235"/>
      <c r="M45" s="235"/>
      <c r="N45" s="235"/>
      <c r="O45" s="234"/>
    </row>
    <row r="46" spans="2:15" x14ac:dyDescent="0.25">
      <c r="B46" s="245"/>
      <c r="C46" s="235"/>
      <c r="D46" s="235"/>
      <c r="E46" s="235"/>
      <c r="F46" s="235"/>
      <c r="G46" s="235"/>
      <c r="H46" s="235"/>
      <c r="I46" s="235"/>
      <c r="J46" s="235"/>
      <c r="K46" s="235"/>
      <c r="L46" s="235"/>
      <c r="M46" s="235"/>
      <c r="N46" s="235"/>
      <c r="O46" s="234"/>
    </row>
    <row r="47" spans="2:15" x14ac:dyDescent="0.25">
      <c r="B47" s="244" t="s">
        <v>538</v>
      </c>
      <c r="C47" s="243">
        <f>SUM(C44:C46)</f>
        <v>0</v>
      </c>
      <c r="D47" s="243">
        <f>SUM(D44:D46)</f>
        <v>0</v>
      </c>
      <c r="E47" s="243">
        <f>SUM(E44:E46)</f>
        <v>0</v>
      </c>
      <c r="F47" s="243">
        <f>SUM(F44:F46)</f>
        <v>0</v>
      </c>
      <c r="G47" s="243">
        <f>SUM(G44:G46)</f>
        <v>0</v>
      </c>
      <c r="H47" s="243">
        <f>SUM(H32:H46)</f>
        <v>21419372.36394088</v>
      </c>
      <c r="I47" s="243">
        <f>SUM(I32:I46)</f>
        <v>0</v>
      </c>
      <c r="J47" s="243">
        <f>SUM(J32:J46)</f>
        <v>32129058.54591132</v>
      </c>
      <c r="K47" s="243">
        <f>SUM(K44:K46)</f>
        <v>0</v>
      </c>
      <c r="L47" s="243">
        <f>SUM(L44:L46)</f>
        <v>0</v>
      </c>
      <c r="M47" s="243">
        <f>SUM(M44:M46)</f>
        <v>0</v>
      </c>
      <c r="N47" s="243">
        <f>SUM(N44:N46)</f>
        <v>0</v>
      </c>
    </row>
    <row r="48" spans="2:15" x14ac:dyDescent="0.25">
      <c r="B48" s="239" t="s">
        <v>541</v>
      </c>
      <c r="C48" s="240">
        <f t="shared" ref="C48:N48" si="8">C42-C47</f>
        <v>0</v>
      </c>
      <c r="D48" s="240">
        <f t="shared" si="8"/>
        <v>0</v>
      </c>
      <c r="E48" s="240">
        <f t="shared" si="8"/>
        <v>0</v>
      </c>
      <c r="F48" s="240">
        <f t="shared" si="8"/>
        <v>0</v>
      </c>
      <c r="G48" s="240">
        <f t="shared" si="8"/>
        <v>0</v>
      </c>
      <c r="H48" s="240">
        <f t="shared" si="8"/>
        <v>-21419372.36394088</v>
      </c>
      <c r="I48" s="240">
        <f t="shared" si="8"/>
        <v>0</v>
      </c>
      <c r="J48" s="240">
        <f t="shared" si="8"/>
        <v>-32129058.54591132</v>
      </c>
      <c r="K48" s="240">
        <f t="shared" si="8"/>
        <v>0</v>
      </c>
      <c r="L48" s="240">
        <f t="shared" si="8"/>
        <v>0</v>
      </c>
      <c r="M48" s="240">
        <f t="shared" si="8"/>
        <v>0</v>
      </c>
      <c r="N48" s="240">
        <f t="shared" si="8"/>
        <v>0</v>
      </c>
    </row>
    <row r="49" spans="2:15" x14ac:dyDescent="0.25">
      <c r="B49" s="409"/>
      <c r="C49" s="410"/>
      <c r="D49" s="410"/>
      <c r="E49" s="410"/>
      <c r="F49" s="410"/>
      <c r="G49" s="410"/>
      <c r="H49" s="410"/>
      <c r="I49" s="410"/>
      <c r="J49" s="410"/>
      <c r="K49" s="410"/>
      <c r="L49" s="410"/>
      <c r="M49" s="410"/>
      <c r="N49" s="410"/>
    </row>
    <row r="50" spans="2:15" x14ac:dyDescent="0.25">
      <c r="B50" s="242" t="s">
        <v>542</v>
      </c>
      <c r="C50" s="241">
        <f t="shared" ref="C50:N50" si="9">C25+C36+C48</f>
        <v>1107695008.2520001</v>
      </c>
      <c r="D50" s="241">
        <f t="shared" si="9"/>
        <v>-15405650</v>
      </c>
      <c r="E50" s="241">
        <f t="shared" si="9"/>
        <v>-15405650</v>
      </c>
      <c r="F50" s="241">
        <f t="shared" si="9"/>
        <v>1646136862.378</v>
      </c>
      <c r="G50" s="241">
        <f t="shared" si="9"/>
        <v>-15405650</v>
      </c>
      <c r="H50" s="241">
        <f t="shared" si="9"/>
        <v>-58244394.727881759</v>
      </c>
      <c r="I50" s="241">
        <f t="shared" si="9"/>
        <v>-15405650</v>
      </c>
      <c r="J50" s="241">
        <f t="shared" si="9"/>
        <v>-79663767.091822639</v>
      </c>
      <c r="K50" s="241">
        <f t="shared" si="9"/>
        <v>-15405650</v>
      </c>
      <c r="L50" s="241">
        <f t="shared" si="9"/>
        <v>-15405650</v>
      </c>
      <c r="M50" s="241">
        <f t="shared" si="9"/>
        <v>-15405650</v>
      </c>
      <c r="N50" s="241">
        <f t="shared" si="9"/>
        <v>0</v>
      </c>
      <c r="O50" s="237"/>
    </row>
    <row r="51" spans="2:15" x14ac:dyDescent="0.25">
      <c r="B51" s="239" t="s">
        <v>543</v>
      </c>
      <c r="C51" s="238"/>
      <c r="D51" s="238">
        <f t="shared" ref="D51:N51" si="10">C52</f>
        <v>1107695008.2520001</v>
      </c>
      <c r="E51" s="238">
        <f t="shared" si="10"/>
        <v>1092289358.2520001</v>
      </c>
      <c r="F51" s="238">
        <f t="shared" si="10"/>
        <v>1076883708.2520001</v>
      </c>
      <c r="G51" s="238">
        <f t="shared" si="10"/>
        <v>2723020570.6300001</v>
      </c>
      <c r="H51" s="238">
        <f t="shared" si="10"/>
        <v>2707614920.6300001</v>
      </c>
      <c r="I51" s="238">
        <f t="shared" si="10"/>
        <v>2649370525.9021182</v>
      </c>
      <c r="J51" s="238">
        <f t="shared" si="10"/>
        <v>2633964875.9021182</v>
      </c>
      <c r="K51" s="238">
        <f t="shared" si="10"/>
        <v>2554301108.8102956</v>
      </c>
      <c r="L51" s="238">
        <f t="shared" si="10"/>
        <v>2538895458.8102956</v>
      </c>
      <c r="M51" s="238">
        <f t="shared" si="10"/>
        <v>2523489808.8102956</v>
      </c>
      <c r="N51" s="238">
        <f t="shared" si="10"/>
        <v>2508084158.8102956</v>
      </c>
    </row>
    <row r="52" spans="2:15" x14ac:dyDescent="0.25">
      <c r="B52" s="239" t="s">
        <v>544</v>
      </c>
      <c r="C52" s="240">
        <f t="shared" ref="C52:N52" si="11">C50+C51</f>
        <v>1107695008.2520001</v>
      </c>
      <c r="D52" s="240">
        <f t="shared" si="11"/>
        <v>1092289358.2520001</v>
      </c>
      <c r="E52" s="240">
        <f t="shared" si="11"/>
        <v>1076883708.2520001</v>
      </c>
      <c r="F52" s="240">
        <f t="shared" si="11"/>
        <v>2723020570.6300001</v>
      </c>
      <c r="G52" s="240">
        <f t="shared" si="11"/>
        <v>2707614920.6300001</v>
      </c>
      <c r="H52" s="240">
        <f t="shared" si="11"/>
        <v>2649370525.9021182</v>
      </c>
      <c r="I52" s="240">
        <f t="shared" si="11"/>
        <v>2633964875.9021182</v>
      </c>
      <c r="J52" s="240">
        <f t="shared" si="11"/>
        <v>2554301108.8102956</v>
      </c>
      <c r="K52" s="240">
        <f t="shared" si="11"/>
        <v>2538895458.8102956</v>
      </c>
      <c r="L52" s="240">
        <f t="shared" si="11"/>
        <v>2523489808.8102956</v>
      </c>
      <c r="M52" s="240">
        <f t="shared" si="11"/>
        <v>2508084158.8102956</v>
      </c>
      <c r="N52" s="240">
        <f t="shared" si="11"/>
        <v>2508084158.8102956</v>
      </c>
      <c r="O52" s="234"/>
    </row>
    <row r="53" spans="2:15" x14ac:dyDescent="0.25">
      <c r="B53" s="239" t="s">
        <v>545</v>
      </c>
      <c r="C53" s="238"/>
      <c r="D53" s="238"/>
      <c r="E53" s="238"/>
      <c r="F53" s="238"/>
      <c r="G53" s="238"/>
      <c r="H53" s="238"/>
      <c r="I53" s="238"/>
      <c r="J53" s="238"/>
      <c r="K53" s="238"/>
      <c r="L53" s="238"/>
      <c r="M53" s="238"/>
      <c r="N53" s="238"/>
      <c r="O53" s="237"/>
    </row>
    <row r="54" spans="2:15" x14ac:dyDescent="0.25">
      <c r="B54" s="236" t="s">
        <v>546</v>
      </c>
      <c r="C54" s="235">
        <f t="shared" ref="C54:N54" si="12">IF(AND(C52&gt;=0,C52&gt;C53),C52-C53,0)</f>
        <v>1107695008.2520001</v>
      </c>
      <c r="D54" s="235">
        <f t="shared" si="12"/>
        <v>1092289358.2520001</v>
      </c>
      <c r="E54" s="235">
        <f t="shared" si="12"/>
        <v>1076883708.2520001</v>
      </c>
      <c r="F54" s="235">
        <f t="shared" si="12"/>
        <v>2723020570.6300001</v>
      </c>
      <c r="G54" s="235">
        <f t="shared" si="12"/>
        <v>2707614920.6300001</v>
      </c>
      <c r="H54" s="235">
        <f t="shared" si="12"/>
        <v>2649370525.9021182</v>
      </c>
      <c r="I54" s="235">
        <f t="shared" si="12"/>
        <v>2633964875.9021182</v>
      </c>
      <c r="J54" s="235">
        <f t="shared" si="12"/>
        <v>2554301108.8102956</v>
      </c>
      <c r="K54" s="235">
        <f t="shared" si="12"/>
        <v>2538895458.8102956</v>
      </c>
      <c r="L54" s="235">
        <f t="shared" si="12"/>
        <v>2523489808.8102956</v>
      </c>
      <c r="M54" s="235">
        <f t="shared" si="12"/>
        <v>2508084158.8102956</v>
      </c>
      <c r="N54" s="235">
        <f t="shared" si="12"/>
        <v>2508084158.8102956</v>
      </c>
    </row>
    <row r="55" spans="2:15" ht="15" customHeight="1" x14ac:dyDescent="0.25">
      <c r="B55" s="236" t="s">
        <v>547</v>
      </c>
      <c r="C55" s="235" t="b">
        <f t="shared" ref="C55:N55" si="13">IF(C52&lt;0,C52-C53,IF(AND(C52&gt;=0,C52&lt;C53),C53-C52))</f>
        <v>0</v>
      </c>
      <c r="D55" s="235" t="b">
        <f t="shared" si="13"/>
        <v>0</v>
      </c>
      <c r="E55" s="235" t="b">
        <f t="shared" si="13"/>
        <v>0</v>
      </c>
      <c r="F55" s="235" t="b">
        <f t="shared" si="13"/>
        <v>0</v>
      </c>
      <c r="G55" s="235" t="b">
        <f t="shared" si="13"/>
        <v>0</v>
      </c>
      <c r="H55" s="235" t="b">
        <f t="shared" si="13"/>
        <v>0</v>
      </c>
      <c r="I55" s="235" t="b">
        <f t="shared" si="13"/>
        <v>0</v>
      </c>
      <c r="J55" s="235" t="b">
        <f t="shared" si="13"/>
        <v>0</v>
      </c>
      <c r="K55" s="235" t="b">
        <f t="shared" si="13"/>
        <v>0</v>
      </c>
      <c r="L55" s="235" t="b">
        <f t="shared" si="13"/>
        <v>0</v>
      </c>
      <c r="M55" s="235" t="b">
        <f t="shared" si="13"/>
        <v>0</v>
      </c>
      <c r="N55" s="235" t="b">
        <f t="shared" si="13"/>
        <v>0</v>
      </c>
    </row>
    <row r="56" spans="2:15" x14ac:dyDescent="0.25">
      <c r="D56" s="234"/>
    </row>
    <row r="60" spans="2:15" ht="15" customHeight="1" x14ac:dyDescent="0.25"/>
  </sheetData>
  <mergeCells count="11">
    <mergeCell ref="C7:N7"/>
    <mergeCell ref="C13:N13"/>
    <mergeCell ref="C6:N6"/>
    <mergeCell ref="C38:N38"/>
    <mergeCell ref="C43:N43"/>
    <mergeCell ref="C21:N21"/>
    <mergeCell ref="B49:N49"/>
    <mergeCell ref="C26:N26"/>
    <mergeCell ref="C27:N27"/>
    <mergeCell ref="C31:N31"/>
    <mergeCell ref="C37:N37"/>
  </mergeCells>
  <conditionalFormatting sqref="C52:N52 C50:N50">
    <cfRule type="cellIs" dxfId="0" priority="1" operator="lessThan">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Contexto Financiero </vt:lpstr>
      <vt:lpstr>PAA</vt:lpstr>
      <vt:lpstr>MATRIZ POAI </vt:lpstr>
      <vt:lpstr>Presupuesto de Obra CasaTaller </vt:lpstr>
      <vt:lpstr>Presupuesto Anual OPS</vt:lpstr>
      <vt:lpstr>Formato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garcia</dc:creator>
  <cp:keywords/>
  <dc:description/>
  <cp:lastModifiedBy>Claudia Piedad Tovar Morales</cp:lastModifiedBy>
  <cp:revision/>
  <dcterms:created xsi:type="dcterms:W3CDTF">2023-05-05T21:36:11Z</dcterms:created>
  <dcterms:modified xsi:type="dcterms:W3CDTF">2023-07-14T21:26:40Z</dcterms:modified>
  <cp:category/>
  <cp:contentStatus/>
</cp:coreProperties>
</file>