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5.xml" ContentType="application/vnd.openxmlformats-officedocument.drawing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6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7.xml" ContentType="application/vnd.openxmlformats-officedocument.drawing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8.xml" ContentType="application/vnd.openxmlformats-officedocument.drawing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drawings/drawing9.xml" ContentType="application/vnd.openxmlformats-officedocument.drawing+xml"/>
  <Override PartName="/xl/charts/chart104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105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106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107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108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109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10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11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12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13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14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15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16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10.xml" ContentType="application/vnd.openxmlformats-officedocument.drawing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20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21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22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23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24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25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26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27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28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29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charts/chart130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31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32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33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34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35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36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37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38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39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40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41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42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drawings/drawing12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57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58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59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60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61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62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63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64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65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66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67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68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69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70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71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72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73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74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75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76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77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78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79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80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81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82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83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84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85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86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87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88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89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90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91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92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93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94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95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96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97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98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99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200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201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202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203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204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205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206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207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208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209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210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211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212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213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214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215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216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217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218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219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220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drawings/drawing13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ocumentos\Pasantia U\"/>
    </mc:Choice>
  </mc:AlternateContent>
  <bookViews>
    <workbookView xWindow="0" yWindow="0" windowWidth="20490" windowHeight="7650" tabRatio="786" firstSheet="22" activeTab="22"/>
  </bookViews>
  <sheets>
    <sheet name="27-Jun-2019 Long y Temp" sheetId="1" r:id="rId1"/>
    <sheet name=" 27-Jun-2019 tabla grados" sheetId="2" r:id="rId2"/>
    <sheet name="Graficas grados 27" sheetId="5" r:id="rId3"/>
    <sheet name="27-jul-2019 P Graficas(m)" sheetId="19" r:id="rId4"/>
    <sheet name="5-Jul-2019 Long y Temp" sheetId="3" r:id="rId5"/>
    <sheet name="5-Jul-2019 Tabla grados" sheetId="4" r:id="rId6"/>
    <sheet name="Graficas grados 5" sheetId="6" r:id="rId7"/>
    <sheet name="5-Jul-2019 P graficas(m)" sheetId="20" r:id="rId8"/>
    <sheet name="11-Jul-2019 Long y Temp" sheetId="7" r:id="rId9"/>
    <sheet name="11-Jul-2019 Tabla grados" sheetId="8" r:id="rId10"/>
    <sheet name="Graficas grados 11" sheetId="9" r:id="rId11"/>
    <sheet name="11-Jul-2019 P graficas(m)" sheetId="17" r:id="rId12"/>
    <sheet name="EJEMPLO CONVERSIÓN" sheetId="18" r:id="rId13"/>
    <sheet name="pag web" sheetId="16" r:id="rId14"/>
    <sheet name="18-Jul-2019 Long y Temp" sheetId="10" r:id="rId15"/>
    <sheet name="18-jul-2019 Tablas grados" sheetId="11" r:id="rId16"/>
    <sheet name="Graficas grados 18" sheetId="12" r:id="rId17"/>
    <sheet name="18-Jul-2019 P graficas(m)" sheetId="21" r:id="rId18"/>
    <sheet name="25-jul-2019 Long y Temp" sheetId="13" r:id="rId19"/>
    <sheet name="25-jul Tablas grados y Prom" sheetId="14" r:id="rId20"/>
    <sheet name="Graficas grados 25" sheetId="15" r:id="rId21"/>
    <sheet name="25-Jul-2019 P graficas(m)" sheetId="22" r:id="rId22"/>
    <sheet name="Cinco Semanas" sheetId="25" r:id="rId23"/>
    <sheet name="5 Semanas " sheetId="28" r:id="rId24"/>
  </sheets>
  <definedNames>
    <definedName name="_xlnm._FilterDatabase" localSheetId="11" hidden="1">'11-Jul-2019 P graficas(m)'!$AB$4:$CC$14</definedName>
    <definedName name="_xlnm._FilterDatabase" localSheetId="9" hidden="1">'11-Jul-2019 Tabla grados'!$Q$4:$AH$14</definedName>
    <definedName name="_xlnm._FilterDatabase" localSheetId="17" hidden="1">'18-Jul-2019 P graficas(m)'!$AB$4:$CC$14</definedName>
    <definedName name="_xlnm._FilterDatabase" localSheetId="21" hidden="1">'25-Jul-2019 P graficas(m)'!$AB$4:$CC$14</definedName>
    <definedName name="_xlnm._FilterDatabase" localSheetId="3" hidden="1">'27-jul-2019 P Graficas(m)'!$AB$4:$CC$14</definedName>
    <definedName name="_xlnm._FilterDatabase" localSheetId="7" hidden="1">'5-Jul-2019 P graficas(m)'!$AB$4:$CC$14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T27" i="17" l="1"/>
  <c r="BV27" i="17"/>
  <c r="AB65" i="14" l="1"/>
  <c r="C19" i="8"/>
  <c r="C18" i="8"/>
  <c r="B15" i="2"/>
  <c r="O14" i="14" l="1"/>
  <c r="M14" i="14"/>
  <c r="AC65" i="14"/>
  <c r="AA65" i="14"/>
  <c r="Y65" i="14"/>
  <c r="W65" i="14"/>
  <c r="U65" i="14"/>
  <c r="Q65" i="14"/>
  <c r="S65" i="14"/>
  <c r="O65" i="14"/>
  <c r="M65" i="14"/>
  <c r="K65" i="14"/>
  <c r="I65" i="14"/>
  <c r="G65" i="14"/>
  <c r="E65" i="14"/>
  <c r="AA59" i="14"/>
  <c r="AA54" i="14"/>
  <c r="AA52" i="14"/>
  <c r="Y55" i="14"/>
  <c r="Y52" i="14"/>
  <c r="Y59" i="14"/>
  <c r="W59" i="14"/>
  <c r="W52" i="14"/>
  <c r="W55" i="14"/>
  <c r="U58" i="14"/>
  <c r="U54" i="14"/>
  <c r="U51" i="14"/>
  <c r="S62" i="14"/>
  <c r="S58" i="14"/>
  <c r="S54" i="14"/>
  <c r="Q60" i="14"/>
  <c r="Q56" i="14"/>
  <c r="Q53" i="14"/>
  <c r="O61" i="14"/>
  <c r="O57" i="14"/>
  <c r="O53" i="14"/>
  <c r="M61" i="14"/>
  <c r="M56" i="14"/>
  <c r="M52" i="14"/>
  <c r="K52" i="14"/>
  <c r="K58" i="14"/>
  <c r="K55" i="14"/>
  <c r="I60" i="14"/>
  <c r="I54" i="14"/>
  <c r="I51" i="14"/>
  <c r="G58" i="14"/>
  <c r="G54" i="14"/>
  <c r="G51" i="14"/>
  <c r="E56" i="14"/>
  <c r="E53" i="14"/>
  <c r="C65" i="14"/>
  <c r="C63" i="14"/>
  <c r="C60" i="14"/>
  <c r="C53" i="14"/>
  <c r="AE22" i="14" l="1"/>
  <c r="AE23" i="14"/>
  <c r="AE24" i="14"/>
  <c r="AE25" i="14"/>
  <c r="AE21" i="14"/>
  <c r="AC21" i="14"/>
  <c r="AC45" i="14" l="1"/>
  <c r="AB45" i="14"/>
  <c r="M27" i="14" l="1"/>
  <c r="I27" i="14"/>
  <c r="O45" i="14" l="1"/>
  <c r="Q45" i="14"/>
  <c r="S45" i="14"/>
  <c r="U45" i="14"/>
  <c r="W45" i="14"/>
  <c r="Y45" i="14"/>
  <c r="AA45" i="14"/>
  <c r="M45" i="14"/>
  <c r="D45" i="14"/>
  <c r="E45" i="14"/>
  <c r="F45" i="14"/>
  <c r="G45" i="14"/>
  <c r="H45" i="14"/>
  <c r="I45" i="14"/>
  <c r="J45" i="14"/>
  <c r="K45" i="14"/>
  <c r="L45" i="14"/>
  <c r="C45" i="14"/>
  <c r="L39" i="14" l="1"/>
  <c r="K39" i="14"/>
  <c r="L38" i="14"/>
  <c r="K38" i="14"/>
  <c r="R39" i="14"/>
  <c r="Q39" i="14"/>
  <c r="P39" i="14"/>
  <c r="O39" i="14"/>
  <c r="N39" i="14"/>
  <c r="M39" i="14"/>
  <c r="R38" i="14"/>
  <c r="Q38" i="14"/>
  <c r="P38" i="14"/>
  <c r="O38" i="14"/>
  <c r="N38" i="14"/>
  <c r="M38" i="14"/>
  <c r="AD22" i="14"/>
  <c r="AD23" i="14"/>
  <c r="AD24" i="14"/>
  <c r="AD25" i="14"/>
  <c r="AD21" i="14"/>
  <c r="U3" i="20"/>
  <c r="AB22" i="14"/>
  <c r="AC22" i="14"/>
  <c r="AB23" i="14"/>
  <c r="AC23" i="14"/>
  <c r="AB24" i="14"/>
  <c r="AC24" i="14"/>
  <c r="AB25" i="14"/>
  <c r="AC25" i="14"/>
  <c r="AB21" i="14"/>
  <c r="Z13" i="2"/>
  <c r="X13" i="2"/>
  <c r="V13" i="2"/>
  <c r="T13" i="2"/>
  <c r="R13" i="2"/>
  <c r="P13" i="2"/>
  <c r="N13" i="2"/>
  <c r="L13" i="2"/>
  <c r="J13" i="2"/>
  <c r="H13" i="2"/>
  <c r="F13" i="2"/>
  <c r="D13" i="2"/>
  <c r="B13" i="2"/>
  <c r="Z13" i="4"/>
  <c r="X13" i="4"/>
  <c r="V13" i="4"/>
  <c r="T13" i="4"/>
  <c r="R13" i="4"/>
  <c r="P13" i="4"/>
  <c r="N13" i="4"/>
  <c r="L13" i="4"/>
  <c r="J13" i="4"/>
  <c r="H13" i="4"/>
  <c r="F13" i="4"/>
  <c r="D13" i="4"/>
  <c r="B13" i="4"/>
  <c r="Z16" i="8"/>
  <c r="X16" i="8"/>
  <c r="V16" i="8"/>
  <c r="T16" i="8"/>
  <c r="R16" i="8"/>
  <c r="P16" i="8"/>
  <c r="N16" i="8"/>
  <c r="L16" i="8"/>
  <c r="J16" i="8"/>
  <c r="H16" i="8"/>
  <c r="F16" i="8"/>
  <c r="D16" i="8"/>
  <c r="B16" i="8"/>
  <c r="Z14" i="11"/>
  <c r="X14" i="11"/>
  <c r="V14" i="11"/>
  <c r="T14" i="11"/>
  <c r="R14" i="11"/>
  <c r="P14" i="11"/>
  <c r="N14" i="11"/>
  <c r="L14" i="11"/>
  <c r="J14" i="11"/>
  <c r="H14" i="11"/>
  <c r="F14" i="11"/>
  <c r="D14" i="11"/>
  <c r="B14" i="11"/>
  <c r="Z14" i="14"/>
  <c r="X14" i="14"/>
  <c r="V14" i="14"/>
  <c r="T14" i="14"/>
  <c r="R14" i="14"/>
  <c r="P14" i="14"/>
  <c r="N14" i="14"/>
  <c r="L14" i="14"/>
  <c r="J14" i="14"/>
  <c r="H14" i="14"/>
  <c r="F14" i="14"/>
  <c r="D14" i="14"/>
  <c r="B17" i="14" s="1"/>
  <c r="B14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C27" i="14"/>
  <c r="D27" i="14"/>
  <c r="E27" i="14"/>
  <c r="F27" i="14"/>
  <c r="G27" i="14"/>
  <c r="H27" i="14"/>
  <c r="J27" i="14"/>
  <c r="K27" i="14"/>
  <c r="L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B27" i="14"/>
  <c r="B26" i="14"/>
  <c r="B17" i="11"/>
  <c r="C15" i="2"/>
  <c r="C16" i="2"/>
  <c r="B16" i="2"/>
  <c r="AA14" i="14"/>
  <c r="Y14" i="14"/>
  <c r="W14" i="14"/>
  <c r="U14" i="14"/>
  <c r="S14" i="14"/>
  <c r="Q14" i="14"/>
  <c r="K14" i="14"/>
  <c r="I14" i="14"/>
  <c r="G14" i="14"/>
  <c r="E14" i="14"/>
  <c r="C14" i="14"/>
  <c r="C14" i="11"/>
  <c r="E14" i="11"/>
  <c r="G14" i="11"/>
  <c r="I14" i="11"/>
  <c r="K14" i="11"/>
  <c r="M14" i="11"/>
  <c r="O14" i="11"/>
  <c r="Q14" i="11"/>
  <c r="S14" i="11"/>
  <c r="U14" i="11"/>
  <c r="W14" i="11"/>
  <c r="Y14" i="11"/>
  <c r="AA14" i="11"/>
  <c r="B16" i="11"/>
  <c r="C16" i="8"/>
  <c r="E16" i="8"/>
  <c r="G16" i="8"/>
  <c r="I16" i="8"/>
  <c r="K16" i="8"/>
  <c r="M16" i="8"/>
  <c r="O16" i="8"/>
  <c r="Q16" i="8"/>
  <c r="S16" i="8"/>
  <c r="U16" i="8"/>
  <c r="W16" i="8"/>
  <c r="Y16" i="8"/>
  <c r="AA16" i="8"/>
  <c r="AA13" i="4"/>
  <c r="Y13" i="4"/>
  <c r="W13" i="4"/>
  <c r="U13" i="4"/>
  <c r="S13" i="4"/>
  <c r="Q13" i="4"/>
  <c r="O13" i="4"/>
  <c r="M13" i="4"/>
  <c r="K13" i="4"/>
  <c r="I13" i="4"/>
  <c r="G13" i="4"/>
  <c r="E13" i="4"/>
  <c r="C13" i="4"/>
  <c r="B19" i="8" l="1"/>
  <c r="B18" i="8"/>
  <c r="AE26" i="14"/>
  <c r="AD26" i="14"/>
  <c r="B29" i="14"/>
  <c r="C30" i="14"/>
  <c r="C29" i="14"/>
  <c r="AB26" i="14"/>
  <c r="AC26" i="14"/>
  <c r="B16" i="14"/>
  <c r="C16" i="14"/>
  <c r="C17" i="14"/>
  <c r="B15" i="4"/>
  <c r="C16" i="4"/>
  <c r="U13" i="20"/>
  <c r="CP30" i="20" s="1"/>
  <c r="CQ57" i="20" s="1"/>
  <c r="C15" i="4"/>
  <c r="B30" i="14"/>
  <c r="B16" i="4"/>
  <c r="AA13" i="2" l="1"/>
  <c r="Y13" i="2"/>
  <c r="W13" i="2"/>
  <c r="U13" i="2"/>
  <c r="S13" i="2"/>
  <c r="Q13" i="2"/>
  <c r="O13" i="2"/>
  <c r="M13" i="2"/>
  <c r="K13" i="2"/>
  <c r="I13" i="2"/>
  <c r="G13" i="2"/>
  <c r="E13" i="2"/>
  <c r="C13" i="2"/>
  <c r="I20" i="22" l="1"/>
  <c r="H20" i="22"/>
  <c r="AA15" i="22"/>
  <c r="Z15" i="22"/>
  <c r="Y15" i="22"/>
  <c r="X15" i="22"/>
  <c r="W15" i="22"/>
  <c r="V15" i="22"/>
  <c r="U15" i="22"/>
  <c r="T15" i="22"/>
  <c r="S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B15" i="22"/>
  <c r="AA15" i="21"/>
  <c r="Z15" i="21"/>
  <c r="Y15" i="21"/>
  <c r="X15" i="21"/>
  <c r="W15" i="21"/>
  <c r="V15" i="21"/>
  <c r="U15" i="21"/>
  <c r="T15" i="21"/>
  <c r="S15" i="21"/>
  <c r="Q15" i="21"/>
  <c r="P15" i="21"/>
  <c r="O15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B15" i="21"/>
  <c r="AA17" i="17"/>
  <c r="AA16" i="17"/>
  <c r="Y17" i="17"/>
  <c r="Y16" i="17"/>
  <c r="W17" i="17"/>
  <c r="W16" i="17"/>
  <c r="U17" i="17"/>
  <c r="U16" i="17"/>
  <c r="S17" i="17"/>
  <c r="S16" i="17"/>
  <c r="Q17" i="17"/>
  <c r="Q16" i="17"/>
  <c r="O17" i="17"/>
  <c r="O16" i="17"/>
  <c r="M16" i="17"/>
  <c r="M17" i="17"/>
  <c r="K17" i="17"/>
  <c r="K16" i="17"/>
  <c r="I17" i="17"/>
  <c r="I16" i="17"/>
  <c r="G17" i="17"/>
  <c r="G16" i="17"/>
  <c r="E17" i="17"/>
  <c r="E16" i="17"/>
  <c r="C17" i="17"/>
  <c r="C16" i="17"/>
  <c r="AB16" i="17"/>
  <c r="AA15" i="17"/>
  <c r="Z15" i="17"/>
  <c r="Y15" i="17"/>
  <c r="X15" i="17"/>
  <c r="W15" i="17"/>
  <c r="V15" i="17"/>
  <c r="U15" i="17"/>
  <c r="T15" i="17"/>
  <c r="S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B15" i="17"/>
  <c r="AA15" i="20"/>
  <c r="Z15" i="20"/>
  <c r="Y15" i="20"/>
  <c r="X15" i="20"/>
  <c r="W15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B15" i="20"/>
  <c r="AC16" i="17" l="1"/>
  <c r="D3" i="19" l="1"/>
  <c r="C17" i="11" l="1"/>
  <c r="C16" i="11"/>
  <c r="C3" i="19"/>
  <c r="B4" i="22" l="1"/>
  <c r="C4" i="22"/>
  <c r="C21" i="22" s="1"/>
  <c r="D39" i="22" s="1"/>
  <c r="E39" i="22" s="1"/>
  <c r="D4" i="22"/>
  <c r="L21" i="22" s="1"/>
  <c r="L38" i="22" s="1"/>
  <c r="E4" i="22"/>
  <c r="M21" i="22" s="1"/>
  <c r="N39" i="22" s="1"/>
  <c r="O39" i="22" s="1"/>
  <c r="F4" i="22"/>
  <c r="G4" i="22"/>
  <c r="H4" i="22"/>
  <c r="AF21" i="22" s="1"/>
  <c r="AF38" i="22" s="1"/>
  <c r="I4" i="22"/>
  <c r="AG21" i="22" s="1"/>
  <c r="AH39" i="22" s="1"/>
  <c r="AI39" i="22" s="1"/>
  <c r="J4" i="22"/>
  <c r="AP21" i="22" s="1"/>
  <c r="AP38" i="22" s="1"/>
  <c r="K4" i="22"/>
  <c r="AQ21" i="22" s="1"/>
  <c r="AR39" i="22" s="1"/>
  <c r="AS39" i="22" s="1"/>
  <c r="L4" i="22"/>
  <c r="AZ21" i="22" s="1"/>
  <c r="AZ38" i="22" s="1"/>
  <c r="M4" i="22"/>
  <c r="BA21" i="22" s="1"/>
  <c r="BB39" i="22" s="1"/>
  <c r="BC39" i="22" s="1"/>
  <c r="N4" i="22"/>
  <c r="O4" i="22"/>
  <c r="P4" i="22"/>
  <c r="BT21" i="22" s="1"/>
  <c r="BT38" i="22" s="1"/>
  <c r="Q4" i="22"/>
  <c r="BU21" i="22" s="1"/>
  <c r="BV39" i="22" s="1"/>
  <c r="BW39" i="22" s="1"/>
  <c r="R4" i="22"/>
  <c r="CD21" i="22" s="1"/>
  <c r="CD38" i="22" s="1"/>
  <c r="S4" i="22"/>
  <c r="CE21" i="22" s="1"/>
  <c r="CF39" i="22" s="1"/>
  <c r="CG39" i="22" s="1"/>
  <c r="T4" i="22"/>
  <c r="CO21" i="22" s="1"/>
  <c r="CO38" i="22" s="1"/>
  <c r="U4" i="22"/>
  <c r="CP21" i="22" s="1"/>
  <c r="CQ39" i="22" s="1"/>
  <c r="CR39" i="22" s="1"/>
  <c r="V4" i="22"/>
  <c r="CY21" i="22" s="1"/>
  <c r="CY38" i="22" s="1"/>
  <c r="W4" i="22"/>
  <c r="X4" i="22"/>
  <c r="DI21" i="22" s="1"/>
  <c r="DI38" i="22" s="1"/>
  <c r="Y4" i="22"/>
  <c r="DJ21" i="22" s="1"/>
  <c r="DK39" i="22" s="1"/>
  <c r="DL39" i="22" s="1"/>
  <c r="Z4" i="22"/>
  <c r="AA4" i="22"/>
  <c r="DT21" i="22" s="1"/>
  <c r="DU39" i="22" s="1"/>
  <c r="DV39" i="22" s="1"/>
  <c r="B5" i="22"/>
  <c r="B22" i="22" s="1"/>
  <c r="B40" i="22" s="1"/>
  <c r="C5" i="22"/>
  <c r="C22" i="22" s="1"/>
  <c r="D41" i="22" s="1"/>
  <c r="E41" i="22" s="1"/>
  <c r="D5" i="22"/>
  <c r="L22" i="22" s="1"/>
  <c r="L40" i="22" s="1"/>
  <c r="E5" i="22"/>
  <c r="F5" i="22"/>
  <c r="V22" i="22" s="1"/>
  <c r="V40" i="22" s="1"/>
  <c r="G5" i="22"/>
  <c r="W22" i="22" s="1"/>
  <c r="X41" i="22" s="1"/>
  <c r="Y41" i="22" s="1"/>
  <c r="H5" i="22"/>
  <c r="I5" i="22"/>
  <c r="J5" i="22"/>
  <c r="AP22" i="22" s="1"/>
  <c r="AP40" i="22" s="1"/>
  <c r="K5" i="22"/>
  <c r="AQ22" i="22" s="1"/>
  <c r="AR41" i="22" s="1"/>
  <c r="AS41" i="22" s="1"/>
  <c r="L5" i="22"/>
  <c r="AZ22" i="22" s="1"/>
  <c r="AZ40" i="22" s="1"/>
  <c r="M5" i="22"/>
  <c r="BA22" i="22" s="1"/>
  <c r="BB41" i="22" s="1"/>
  <c r="BC41" i="22" s="1"/>
  <c r="N5" i="22"/>
  <c r="BJ22" i="22" s="1"/>
  <c r="BJ40" i="22" s="1"/>
  <c r="O5" i="22"/>
  <c r="BK22" i="22" s="1"/>
  <c r="BL41" i="22" s="1"/>
  <c r="BM41" i="22" s="1"/>
  <c r="P5" i="22"/>
  <c r="BT22" i="22" s="1"/>
  <c r="BT40" i="22" s="1"/>
  <c r="Q5" i="22"/>
  <c r="R5" i="22"/>
  <c r="CD22" i="22" s="1"/>
  <c r="CD40" i="22" s="1"/>
  <c r="S5" i="22"/>
  <c r="CE22" i="22" s="1"/>
  <c r="CF41" i="22" s="1"/>
  <c r="CG41" i="22" s="1"/>
  <c r="T5" i="22"/>
  <c r="U5" i="22"/>
  <c r="CP22" i="22" s="1"/>
  <c r="CQ41" i="22" s="1"/>
  <c r="CR41" i="22" s="1"/>
  <c r="V5" i="22"/>
  <c r="CY22" i="22" s="1"/>
  <c r="CY40" i="22" s="1"/>
  <c r="W5" i="22"/>
  <c r="CZ22" i="22" s="1"/>
  <c r="DA41" i="22" s="1"/>
  <c r="DB41" i="22" s="1"/>
  <c r="X5" i="22"/>
  <c r="DI22" i="22" s="1"/>
  <c r="DI40" i="22" s="1"/>
  <c r="Y5" i="22"/>
  <c r="Z5" i="22"/>
  <c r="DS22" i="22" s="1"/>
  <c r="DS40" i="22" s="1"/>
  <c r="AA5" i="22"/>
  <c r="DT22" i="22" s="1"/>
  <c r="DU41" i="22" s="1"/>
  <c r="DV41" i="22" s="1"/>
  <c r="B6" i="22"/>
  <c r="C6" i="22"/>
  <c r="C23" i="22" s="1"/>
  <c r="D43" i="22" s="1"/>
  <c r="E43" i="22" s="1"/>
  <c r="D6" i="22"/>
  <c r="L23" i="22" s="1"/>
  <c r="L42" i="22" s="1"/>
  <c r="E6" i="22"/>
  <c r="M23" i="22" s="1"/>
  <c r="N43" i="22" s="1"/>
  <c r="O43" i="22" s="1"/>
  <c r="F6" i="22"/>
  <c r="G6" i="22"/>
  <c r="H6" i="22"/>
  <c r="AF23" i="22" s="1"/>
  <c r="AF42" i="22" s="1"/>
  <c r="I6" i="22"/>
  <c r="AG23" i="22" s="1"/>
  <c r="AH43" i="22" s="1"/>
  <c r="AI43" i="22" s="1"/>
  <c r="J6" i="22"/>
  <c r="AP23" i="22" s="1"/>
  <c r="AP42" i="22" s="1"/>
  <c r="K6" i="22"/>
  <c r="AQ23" i="22" s="1"/>
  <c r="AR43" i="22" s="1"/>
  <c r="AS43" i="22" s="1"/>
  <c r="L6" i="22"/>
  <c r="AZ23" i="22" s="1"/>
  <c r="AZ42" i="22" s="1"/>
  <c r="M6" i="22"/>
  <c r="BA23" i="22" s="1"/>
  <c r="BB43" i="22" s="1"/>
  <c r="BC43" i="22" s="1"/>
  <c r="N6" i="22"/>
  <c r="O6" i="22"/>
  <c r="BK23" i="22" s="1"/>
  <c r="BL43" i="22" s="1"/>
  <c r="BM43" i="22" s="1"/>
  <c r="P6" i="22"/>
  <c r="BT23" i="22" s="1"/>
  <c r="BT42" i="22" s="1"/>
  <c r="Q6" i="22"/>
  <c r="BU23" i="22" s="1"/>
  <c r="BV43" i="22" s="1"/>
  <c r="BW43" i="22" s="1"/>
  <c r="R6" i="22"/>
  <c r="CD23" i="22" s="1"/>
  <c r="CD42" i="22" s="1"/>
  <c r="S6" i="22"/>
  <c r="T6" i="22"/>
  <c r="CO23" i="22" s="1"/>
  <c r="CO42" i="22" s="1"/>
  <c r="U6" i="22"/>
  <c r="CP23" i="22" s="1"/>
  <c r="CQ43" i="22" s="1"/>
  <c r="CR43" i="22" s="1"/>
  <c r="V6" i="22"/>
  <c r="W6" i="22"/>
  <c r="CZ23" i="22" s="1"/>
  <c r="DA43" i="22" s="1"/>
  <c r="DB43" i="22" s="1"/>
  <c r="X6" i="22"/>
  <c r="DI23" i="22" s="1"/>
  <c r="DI42" i="22" s="1"/>
  <c r="Y6" i="22"/>
  <c r="DJ23" i="22" s="1"/>
  <c r="DK43" i="22" s="1"/>
  <c r="DL43" i="22" s="1"/>
  <c r="Z6" i="22"/>
  <c r="AA6" i="22"/>
  <c r="B7" i="22"/>
  <c r="B24" i="22" s="1"/>
  <c r="B44" i="22" s="1"/>
  <c r="C7" i="22"/>
  <c r="C24" i="22" s="1"/>
  <c r="D45" i="22" s="1"/>
  <c r="E45" i="22" s="1"/>
  <c r="D7" i="22"/>
  <c r="L24" i="22" s="1"/>
  <c r="L44" i="22" s="1"/>
  <c r="E7" i="22"/>
  <c r="M24" i="22" s="1"/>
  <c r="N45" i="22" s="1"/>
  <c r="O45" i="22" s="1"/>
  <c r="F7" i="22"/>
  <c r="V24" i="22" s="1"/>
  <c r="V44" i="22" s="1"/>
  <c r="G7" i="22"/>
  <c r="W24" i="22" s="1"/>
  <c r="X45" i="22" s="1"/>
  <c r="Y45" i="22" s="1"/>
  <c r="H7" i="22"/>
  <c r="I7" i="22"/>
  <c r="J7" i="22"/>
  <c r="AP24" i="22" s="1"/>
  <c r="AP44" i="22" s="1"/>
  <c r="K7" i="22"/>
  <c r="AQ24" i="22" s="1"/>
  <c r="AR45" i="22" s="1"/>
  <c r="AS45" i="22" s="1"/>
  <c r="L7" i="22"/>
  <c r="AZ24" i="22" s="1"/>
  <c r="AZ44" i="22" s="1"/>
  <c r="M7" i="22"/>
  <c r="BA24" i="22" s="1"/>
  <c r="BB45" i="22" s="1"/>
  <c r="BC45" i="22" s="1"/>
  <c r="N7" i="22"/>
  <c r="BJ24" i="22" s="1"/>
  <c r="BJ44" i="22" s="1"/>
  <c r="O7" i="22"/>
  <c r="BK24" i="22" s="1"/>
  <c r="BL45" i="22" s="1"/>
  <c r="BM45" i="22" s="1"/>
  <c r="P7" i="22"/>
  <c r="BT24" i="22" s="1"/>
  <c r="BT44" i="22" s="1"/>
  <c r="Q7" i="22"/>
  <c r="R7" i="22"/>
  <c r="CD24" i="22" s="1"/>
  <c r="CD44" i="22" s="1"/>
  <c r="S7" i="22"/>
  <c r="CE24" i="22" s="1"/>
  <c r="CF45" i="22" s="1"/>
  <c r="CG45" i="22" s="1"/>
  <c r="T7" i="22"/>
  <c r="U7" i="22"/>
  <c r="V7" i="22"/>
  <c r="CY24" i="22" s="1"/>
  <c r="CY44" i="22" s="1"/>
  <c r="W7" i="22"/>
  <c r="CZ24" i="22" s="1"/>
  <c r="DA45" i="22" s="1"/>
  <c r="DB45" i="22" s="1"/>
  <c r="X7" i="22"/>
  <c r="DI24" i="22" s="1"/>
  <c r="DI44" i="22" s="1"/>
  <c r="Y7" i="22"/>
  <c r="DJ24" i="22" s="1"/>
  <c r="DK45" i="22" s="1"/>
  <c r="DL45" i="22" s="1"/>
  <c r="Z7" i="22"/>
  <c r="DS24" i="22" s="1"/>
  <c r="DS44" i="22" s="1"/>
  <c r="AA7" i="22"/>
  <c r="DT24" i="22" s="1"/>
  <c r="DU45" i="22" s="1"/>
  <c r="DV45" i="22" s="1"/>
  <c r="B8" i="22"/>
  <c r="C8" i="22"/>
  <c r="D8" i="22"/>
  <c r="L25" i="22" s="1"/>
  <c r="L46" i="22" s="1"/>
  <c r="E8" i="22"/>
  <c r="M25" i="22" s="1"/>
  <c r="N47" i="22" s="1"/>
  <c r="O47" i="22" s="1"/>
  <c r="F8" i="22"/>
  <c r="V25" i="22" s="1"/>
  <c r="V46" i="22" s="1"/>
  <c r="G8" i="22"/>
  <c r="W25" i="22" s="1"/>
  <c r="X47" i="22" s="1"/>
  <c r="Y47" i="22" s="1"/>
  <c r="H8" i="22"/>
  <c r="AF25" i="22" s="1"/>
  <c r="AF46" i="22" s="1"/>
  <c r="I8" i="22"/>
  <c r="AG25" i="22" s="1"/>
  <c r="AH47" i="22" s="1"/>
  <c r="AI47" i="22" s="1"/>
  <c r="J8" i="22"/>
  <c r="AP25" i="22" s="1"/>
  <c r="AP46" i="22" s="1"/>
  <c r="K8" i="22"/>
  <c r="L8" i="22"/>
  <c r="AZ25" i="22" s="1"/>
  <c r="AZ46" i="22" s="1"/>
  <c r="M8" i="22"/>
  <c r="BA25" i="22" s="1"/>
  <c r="BB47" i="22" s="1"/>
  <c r="BC47" i="22" s="1"/>
  <c r="N8" i="22"/>
  <c r="O8" i="22"/>
  <c r="BK25" i="22" s="1"/>
  <c r="BL47" i="22" s="1"/>
  <c r="BM47" i="22" s="1"/>
  <c r="P8" i="22"/>
  <c r="BT25" i="22" s="1"/>
  <c r="BT46" i="22" s="1"/>
  <c r="Q8" i="22"/>
  <c r="BU25" i="22" s="1"/>
  <c r="BV47" i="22" s="1"/>
  <c r="BW47" i="22" s="1"/>
  <c r="R8" i="22"/>
  <c r="CD25" i="22" s="1"/>
  <c r="CD46" i="22" s="1"/>
  <c r="S8" i="22"/>
  <c r="T8" i="22"/>
  <c r="CO25" i="22" s="1"/>
  <c r="CO46" i="22" s="1"/>
  <c r="U8" i="22"/>
  <c r="CP25" i="22" s="1"/>
  <c r="CQ47" i="22" s="1"/>
  <c r="CR47" i="22" s="1"/>
  <c r="V8" i="22"/>
  <c r="W8" i="22"/>
  <c r="CZ25" i="22" s="1"/>
  <c r="DA47" i="22" s="1"/>
  <c r="DB47" i="22" s="1"/>
  <c r="X8" i="22"/>
  <c r="DI25" i="22" s="1"/>
  <c r="DI46" i="22" s="1"/>
  <c r="Y8" i="22"/>
  <c r="DJ25" i="22" s="1"/>
  <c r="DK47" i="22" s="1"/>
  <c r="DL47" i="22" s="1"/>
  <c r="Z8" i="22"/>
  <c r="DS25" i="22" s="1"/>
  <c r="DS46" i="22" s="1"/>
  <c r="AA8" i="22"/>
  <c r="DT25" i="22" s="1"/>
  <c r="DU47" i="22" s="1"/>
  <c r="DV47" i="22" s="1"/>
  <c r="B9" i="22"/>
  <c r="B26" i="22" s="1"/>
  <c r="B48" i="22" s="1"/>
  <c r="C9" i="22"/>
  <c r="C26" i="22" s="1"/>
  <c r="D49" i="22" s="1"/>
  <c r="E49" i="22" s="1"/>
  <c r="D9" i="22"/>
  <c r="L26" i="22" s="1"/>
  <c r="L48" i="22" s="1"/>
  <c r="E9" i="22"/>
  <c r="F9" i="22"/>
  <c r="V26" i="22" s="1"/>
  <c r="V48" i="22" s="1"/>
  <c r="G9" i="22"/>
  <c r="W26" i="22" s="1"/>
  <c r="X49" i="22" s="1"/>
  <c r="Y49" i="22" s="1"/>
  <c r="H9" i="22"/>
  <c r="I9" i="22"/>
  <c r="AG26" i="22" s="1"/>
  <c r="AH49" i="22" s="1"/>
  <c r="AI49" i="22" s="1"/>
  <c r="J9" i="22"/>
  <c r="AP26" i="22" s="1"/>
  <c r="AP48" i="22" s="1"/>
  <c r="K9" i="22"/>
  <c r="AQ26" i="22" s="1"/>
  <c r="AR49" i="22" s="1"/>
  <c r="AS49" i="22" s="1"/>
  <c r="L9" i="22"/>
  <c r="AZ26" i="22" s="1"/>
  <c r="AZ48" i="22" s="1"/>
  <c r="M9" i="22"/>
  <c r="N9" i="22"/>
  <c r="BJ26" i="22" s="1"/>
  <c r="BJ48" i="22" s="1"/>
  <c r="O9" i="22"/>
  <c r="BK26" i="22" s="1"/>
  <c r="BL49" i="22" s="1"/>
  <c r="BM49" i="22" s="1"/>
  <c r="P9" i="22"/>
  <c r="Q9" i="22"/>
  <c r="BU26" i="22" s="1"/>
  <c r="BV49" i="22" s="1"/>
  <c r="BW49" i="22" s="1"/>
  <c r="R9" i="22"/>
  <c r="CD26" i="22" s="1"/>
  <c r="CD48" i="22" s="1"/>
  <c r="S9" i="22"/>
  <c r="CE26" i="22" s="1"/>
  <c r="CF49" i="22" s="1"/>
  <c r="CG49" i="22" s="1"/>
  <c r="T9" i="22"/>
  <c r="U9" i="22"/>
  <c r="V9" i="22"/>
  <c r="CY26" i="22" s="1"/>
  <c r="CY48" i="22" s="1"/>
  <c r="W9" i="22"/>
  <c r="CZ26" i="22" s="1"/>
  <c r="DA49" i="22" s="1"/>
  <c r="DB49" i="22" s="1"/>
  <c r="X9" i="22"/>
  <c r="DI26" i="22" s="1"/>
  <c r="DI48" i="22" s="1"/>
  <c r="Y9" i="22"/>
  <c r="DJ26" i="22" s="1"/>
  <c r="DK49" i="22" s="1"/>
  <c r="DL49" i="22" s="1"/>
  <c r="Z9" i="22"/>
  <c r="DS26" i="22" s="1"/>
  <c r="DS48" i="22" s="1"/>
  <c r="AA9" i="22"/>
  <c r="DT26" i="22" s="1"/>
  <c r="DU49" i="22" s="1"/>
  <c r="DV49" i="22" s="1"/>
  <c r="B10" i="22"/>
  <c r="C10" i="22"/>
  <c r="D10" i="22"/>
  <c r="L27" i="22" s="1"/>
  <c r="L50" i="22" s="1"/>
  <c r="E10" i="22"/>
  <c r="M27" i="22" s="1"/>
  <c r="N51" i="22" s="1"/>
  <c r="O51" i="22" s="1"/>
  <c r="F10" i="22"/>
  <c r="V27" i="22" s="1"/>
  <c r="V50" i="22" s="1"/>
  <c r="G10" i="22"/>
  <c r="H10" i="22"/>
  <c r="AF27" i="22" s="1"/>
  <c r="AF50" i="22" s="1"/>
  <c r="I10" i="22"/>
  <c r="AG27" i="22" s="1"/>
  <c r="AH51" i="22" s="1"/>
  <c r="AI51" i="22" s="1"/>
  <c r="J10" i="22"/>
  <c r="K10" i="22"/>
  <c r="AQ27" i="22" s="1"/>
  <c r="AR51" i="22" s="1"/>
  <c r="AS51" i="22" s="1"/>
  <c r="L10" i="22"/>
  <c r="AZ27" i="22" s="1"/>
  <c r="AZ50" i="22" s="1"/>
  <c r="M10" i="22"/>
  <c r="BA27" i="22" s="1"/>
  <c r="BB51" i="22" s="1"/>
  <c r="BC51" i="22" s="1"/>
  <c r="N10" i="22"/>
  <c r="O10" i="22"/>
  <c r="P10" i="22"/>
  <c r="BT27" i="22" s="1"/>
  <c r="BT50" i="22" s="1"/>
  <c r="Q10" i="22"/>
  <c r="BU27" i="22" s="1"/>
  <c r="BV51" i="22" s="1"/>
  <c r="BW51" i="22" s="1"/>
  <c r="R10" i="22"/>
  <c r="CD27" i="22" s="1"/>
  <c r="CD50" i="22" s="1"/>
  <c r="S10" i="22"/>
  <c r="CE27" i="22" s="1"/>
  <c r="CF51" i="22" s="1"/>
  <c r="CG51" i="22" s="1"/>
  <c r="T10" i="22"/>
  <c r="CO27" i="22" s="1"/>
  <c r="CO50" i="22" s="1"/>
  <c r="U10" i="22"/>
  <c r="CP27" i="22" s="1"/>
  <c r="CQ51" i="22" s="1"/>
  <c r="CR51" i="22" s="1"/>
  <c r="V10" i="22"/>
  <c r="W10" i="22"/>
  <c r="X10" i="22"/>
  <c r="DI27" i="22" s="1"/>
  <c r="DI50" i="22" s="1"/>
  <c r="Y10" i="22"/>
  <c r="DJ27" i="22" s="1"/>
  <c r="DK51" i="22" s="1"/>
  <c r="DL51" i="22" s="1"/>
  <c r="Z10" i="22"/>
  <c r="DS27" i="22" s="1"/>
  <c r="DS50" i="22" s="1"/>
  <c r="AA10" i="22"/>
  <c r="DT27" i="22" s="1"/>
  <c r="DU51" i="22" s="1"/>
  <c r="DV51" i="22" s="1"/>
  <c r="B11" i="22"/>
  <c r="B28" i="22" s="1"/>
  <c r="B52" i="22" s="1"/>
  <c r="C11" i="22"/>
  <c r="C28" i="22" s="1"/>
  <c r="D53" i="22" s="1"/>
  <c r="E53" i="22" s="1"/>
  <c r="D11" i="22"/>
  <c r="L28" i="22" s="1"/>
  <c r="L52" i="22" s="1"/>
  <c r="E11" i="22"/>
  <c r="F11" i="22"/>
  <c r="V28" i="22" s="1"/>
  <c r="V52" i="22" s="1"/>
  <c r="G11" i="22"/>
  <c r="W28" i="22" s="1"/>
  <c r="X53" i="22" s="1"/>
  <c r="Y53" i="22" s="1"/>
  <c r="H11" i="22"/>
  <c r="I11" i="22"/>
  <c r="AG28" i="22" s="1"/>
  <c r="AH53" i="22" s="1"/>
  <c r="AI53" i="22" s="1"/>
  <c r="J11" i="22"/>
  <c r="K11" i="22"/>
  <c r="AQ28" i="22" s="1"/>
  <c r="AR53" i="22" s="1"/>
  <c r="AS53" i="22" s="1"/>
  <c r="L11" i="22"/>
  <c r="AZ28" i="22" s="1"/>
  <c r="AZ52" i="22" s="1"/>
  <c r="M11" i="22"/>
  <c r="BA28" i="22" s="1"/>
  <c r="BB53" i="22" s="1"/>
  <c r="BC53" i="22" s="1"/>
  <c r="N11" i="22"/>
  <c r="BJ28" i="22" s="1"/>
  <c r="BJ52" i="22" s="1"/>
  <c r="O11" i="22"/>
  <c r="BK28" i="22" s="1"/>
  <c r="BL53" i="22" s="1"/>
  <c r="BM53" i="22" s="1"/>
  <c r="P11" i="22"/>
  <c r="Q11" i="22"/>
  <c r="R11" i="22"/>
  <c r="CD28" i="22" s="1"/>
  <c r="CD52" i="22" s="1"/>
  <c r="S11" i="22"/>
  <c r="CE28" i="22" s="1"/>
  <c r="CF53" i="22" s="1"/>
  <c r="CG53" i="22" s="1"/>
  <c r="T11" i="22"/>
  <c r="CO28" i="22" s="1"/>
  <c r="CO52" i="22" s="1"/>
  <c r="U11" i="22"/>
  <c r="CP28" i="22" s="1"/>
  <c r="CQ53" i="22" s="1"/>
  <c r="CR53" i="22" s="1"/>
  <c r="V11" i="22"/>
  <c r="CY28" i="22" s="1"/>
  <c r="CY52" i="22" s="1"/>
  <c r="W11" i="22"/>
  <c r="CZ28" i="22" s="1"/>
  <c r="DA53" i="22" s="1"/>
  <c r="DB53" i="22" s="1"/>
  <c r="X11" i="22"/>
  <c r="DI28" i="22" s="1"/>
  <c r="DI52" i="22" s="1"/>
  <c r="Y11" i="22"/>
  <c r="Z11" i="22"/>
  <c r="DS28" i="22" s="1"/>
  <c r="DS52" i="22" s="1"/>
  <c r="AA11" i="22"/>
  <c r="DT28" i="22" s="1"/>
  <c r="DU53" i="22" s="1"/>
  <c r="DV53" i="22" s="1"/>
  <c r="B12" i="22"/>
  <c r="C12" i="22"/>
  <c r="C29" i="22" s="1"/>
  <c r="D55" i="22" s="1"/>
  <c r="E55" i="22" s="1"/>
  <c r="D12" i="22"/>
  <c r="L29" i="22" s="1"/>
  <c r="L54" i="22" s="1"/>
  <c r="E12" i="22"/>
  <c r="M29" i="22" s="1"/>
  <c r="N55" i="22" s="1"/>
  <c r="O55" i="22" s="1"/>
  <c r="F12" i="22"/>
  <c r="V29" i="22" s="1"/>
  <c r="V54" i="22" s="1"/>
  <c r="G12" i="22"/>
  <c r="H12" i="22"/>
  <c r="AF29" i="22" s="1"/>
  <c r="AF54" i="22" s="1"/>
  <c r="I12" i="22"/>
  <c r="AG29" i="22" s="1"/>
  <c r="AH55" i="22" s="1"/>
  <c r="J12" i="22"/>
  <c r="K12" i="22"/>
  <c r="AQ29" i="22" s="1"/>
  <c r="AR55" i="22" s="1"/>
  <c r="AS55" i="22" s="1"/>
  <c r="L12" i="22"/>
  <c r="AZ29" i="22" s="1"/>
  <c r="AZ54" i="22" s="1"/>
  <c r="M12" i="22"/>
  <c r="BA29" i="22" s="1"/>
  <c r="BB55" i="22" s="1"/>
  <c r="BC55" i="22" s="1"/>
  <c r="N12" i="22"/>
  <c r="O12" i="22"/>
  <c r="P12" i="22"/>
  <c r="BT29" i="22" s="1"/>
  <c r="BT54" i="22" s="1"/>
  <c r="Q12" i="22"/>
  <c r="BU29" i="22" s="1"/>
  <c r="BV55" i="22" s="1"/>
  <c r="R12" i="22"/>
  <c r="CD29" i="22" s="1"/>
  <c r="CD54" i="22" s="1"/>
  <c r="S12" i="22"/>
  <c r="T12" i="22"/>
  <c r="CO29" i="22" s="1"/>
  <c r="CO54" i="22" s="1"/>
  <c r="U12" i="22"/>
  <c r="CP29" i="22" s="1"/>
  <c r="CQ55" i="22" s="1"/>
  <c r="CR55" i="22" s="1"/>
  <c r="V12" i="22"/>
  <c r="W12" i="22"/>
  <c r="CZ29" i="22" s="1"/>
  <c r="DA55" i="22" s="1"/>
  <c r="DB55" i="22" s="1"/>
  <c r="X12" i="22"/>
  <c r="DI29" i="22" s="1"/>
  <c r="DI54" i="22" s="1"/>
  <c r="Y12" i="22"/>
  <c r="DJ29" i="22" s="1"/>
  <c r="DK55" i="22" s="1"/>
  <c r="DL55" i="22" s="1"/>
  <c r="Z12" i="22"/>
  <c r="DS29" i="22" s="1"/>
  <c r="DS54" i="22" s="1"/>
  <c r="AA12" i="22"/>
  <c r="B13" i="22"/>
  <c r="B30" i="22" s="1"/>
  <c r="B56" i="22" s="1"/>
  <c r="C13" i="22"/>
  <c r="C30" i="22" s="1"/>
  <c r="D57" i="22" s="1"/>
  <c r="E57" i="22" s="1"/>
  <c r="D13" i="22"/>
  <c r="E13" i="22"/>
  <c r="M30" i="22" s="1"/>
  <c r="N57" i="22" s="1"/>
  <c r="O57" i="22" s="1"/>
  <c r="F13" i="22"/>
  <c r="V30" i="22" s="1"/>
  <c r="V56" i="22" s="1"/>
  <c r="G13" i="22"/>
  <c r="W30" i="22" s="1"/>
  <c r="X57" i="22" s="1"/>
  <c r="Y57" i="22" s="1"/>
  <c r="H13" i="22"/>
  <c r="AF30" i="22" s="1"/>
  <c r="AF56" i="22" s="1"/>
  <c r="I13" i="22"/>
  <c r="J13" i="22"/>
  <c r="AP30" i="22" s="1"/>
  <c r="AP56" i="22" s="1"/>
  <c r="K13" i="22"/>
  <c r="AQ30" i="22" s="1"/>
  <c r="AR57" i="22" s="1"/>
  <c r="AS57" i="22" s="1"/>
  <c r="L13" i="22"/>
  <c r="AZ30" i="22" s="1"/>
  <c r="AZ56" i="22" s="1"/>
  <c r="M13" i="22"/>
  <c r="BA30" i="22" s="1"/>
  <c r="BB57" i="22" s="1"/>
  <c r="BC57" i="22" s="1"/>
  <c r="N13" i="22"/>
  <c r="BJ30" i="22" s="1"/>
  <c r="BJ56" i="22" s="1"/>
  <c r="O13" i="22"/>
  <c r="BK30" i="22" s="1"/>
  <c r="BL57" i="22" s="1"/>
  <c r="BM57" i="22" s="1"/>
  <c r="P13" i="22"/>
  <c r="Q13" i="22"/>
  <c r="R13" i="22"/>
  <c r="CD30" i="22" s="1"/>
  <c r="CD56" i="22" s="1"/>
  <c r="S13" i="22"/>
  <c r="CE30" i="22" s="1"/>
  <c r="CF57" i="22" s="1"/>
  <c r="CG57" i="22" s="1"/>
  <c r="T13" i="22"/>
  <c r="CO30" i="22" s="1"/>
  <c r="CO56" i="22" s="1"/>
  <c r="U13" i="22"/>
  <c r="CP30" i="22" s="1"/>
  <c r="CQ57" i="22" s="1"/>
  <c r="CR57" i="22" s="1"/>
  <c r="V13" i="22"/>
  <c r="W13" i="22"/>
  <c r="CZ30" i="22" s="1"/>
  <c r="DA57" i="22" s="1"/>
  <c r="DB57" i="22" s="1"/>
  <c r="X13" i="22"/>
  <c r="Y13" i="22"/>
  <c r="DJ30" i="22" s="1"/>
  <c r="DK57" i="22" s="1"/>
  <c r="DL57" i="22" s="1"/>
  <c r="Z13" i="22"/>
  <c r="DS30" i="22" s="1"/>
  <c r="DS56" i="22" s="1"/>
  <c r="AA13" i="22"/>
  <c r="DT30" i="22" s="1"/>
  <c r="DU57" i="22" s="1"/>
  <c r="DV57" i="22" s="1"/>
  <c r="B14" i="22"/>
  <c r="B31" i="22" s="1"/>
  <c r="B58" i="22" s="1"/>
  <c r="C14" i="22"/>
  <c r="D14" i="22"/>
  <c r="L31" i="22" s="1"/>
  <c r="L58" i="22" s="1"/>
  <c r="E14" i="22"/>
  <c r="M31" i="22" s="1"/>
  <c r="N59" i="22" s="1"/>
  <c r="O59" i="22" s="1"/>
  <c r="F14" i="22"/>
  <c r="V31" i="22" s="1"/>
  <c r="V58" i="22" s="1"/>
  <c r="G14" i="22"/>
  <c r="W31" i="22" s="1"/>
  <c r="X59" i="22" s="1"/>
  <c r="Y59" i="22" s="1"/>
  <c r="H14" i="22"/>
  <c r="AF31" i="22" s="1"/>
  <c r="AF58" i="22" s="1"/>
  <c r="I14" i="22"/>
  <c r="AG31" i="22" s="1"/>
  <c r="AH59" i="22" s="1"/>
  <c r="J14" i="22"/>
  <c r="K14" i="22"/>
  <c r="L14" i="22"/>
  <c r="AZ31" i="22" s="1"/>
  <c r="AZ58" i="22" s="1"/>
  <c r="M14" i="22"/>
  <c r="BA31" i="22" s="1"/>
  <c r="BB59" i="22" s="1"/>
  <c r="BC59" i="22" s="1"/>
  <c r="N14" i="22"/>
  <c r="BJ31" i="22" s="1"/>
  <c r="BJ58" i="22" s="1"/>
  <c r="O14" i="22"/>
  <c r="BK31" i="22" s="1"/>
  <c r="BL59" i="22" s="1"/>
  <c r="BM59" i="22" s="1"/>
  <c r="P14" i="22"/>
  <c r="BT31" i="22" s="1"/>
  <c r="BT58" i="22" s="1"/>
  <c r="Q14" i="22"/>
  <c r="BU31" i="22" s="1"/>
  <c r="BV59" i="22" s="1"/>
  <c r="R14" i="22"/>
  <c r="CD31" i="22" s="1"/>
  <c r="CD58" i="22" s="1"/>
  <c r="S14" i="22"/>
  <c r="T14" i="22"/>
  <c r="CO31" i="22" s="1"/>
  <c r="CO58" i="22" s="1"/>
  <c r="U14" i="22"/>
  <c r="CP31" i="22" s="1"/>
  <c r="CQ59" i="22" s="1"/>
  <c r="CR59" i="22" s="1"/>
  <c r="V14" i="22"/>
  <c r="CY31" i="22" s="1"/>
  <c r="CY58" i="22" s="1"/>
  <c r="W14" i="22"/>
  <c r="CZ31" i="22" s="1"/>
  <c r="DA59" i="22" s="1"/>
  <c r="DB59" i="22" s="1"/>
  <c r="X14" i="22"/>
  <c r="DI31" i="22" s="1"/>
  <c r="DI58" i="22" s="1"/>
  <c r="Y14" i="22"/>
  <c r="DJ31" i="22" s="1"/>
  <c r="DK59" i="22" s="1"/>
  <c r="Z14" i="22"/>
  <c r="DS31" i="22" s="1"/>
  <c r="DS58" i="22" s="1"/>
  <c r="AA14" i="22"/>
  <c r="C32" i="22"/>
  <c r="W32" i="22"/>
  <c r="AQ32" i="22"/>
  <c r="BK32" i="22"/>
  <c r="BT32" i="22"/>
  <c r="BT60" i="22" s="1"/>
  <c r="CE32" i="22"/>
  <c r="CO32" i="22"/>
  <c r="CO60" i="22" s="1"/>
  <c r="CZ32" i="22"/>
  <c r="DI32" i="22"/>
  <c r="DI60" i="22" s="1"/>
  <c r="DT32" i="22"/>
  <c r="C3" i="22"/>
  <c r="D3" i="22"/>
  <c r="L20" i="22" s="1"/>
  <c r="L36" i="22" s="1"/>
  <c r="E3" i="22"/>
  <c r="M20" i="22" s="1"/>
  <c r="N37" i="22" s="1"/>
  <c r="O37" i="22" s="1"/>
  <c r="F3" i="22"/>
  <c r="V20" i="22" s="1"/>
  <c r="V36" i="22" s="1"/>
  <c r="G3" i="22"/>
  <c r="H3" i="22"/>
  <c r="I3" i="22"/>
  <c r="AG20" i="22" s="1"/>
  <c r="AH37" i="22" s="1"/>
  <c r="AI37" i="22" s="1"/>
  <c r="J3" i="22"/>
  <c r="AP20" i="22" s="1"/>
  <c r="AP36" i="22" s="1"/>
  <c r="K3" i="22"/>
  <c r="AQ20" i="22" s="1"/>
  <c r="AR37" i="22" s="1"/>
  <c r="AS37" i="22" s="1"/>
  <c r="L3" i="22"/>
  <c r="AZ20" i="22" s="1"/>
  <c r="AZ36" i="22" s="1"/>
  <c r="M3" i="22"/>
  <c r="BA20" i="22" s="1"/>
  <c r="BB37" i="22" s="1"/>
  <c r="BC37" i="22" s="1"/>
  <c r="N3" i="22"/>
  <c r="BJ20" i="22" s="1"/>
  <c r="BJ36" i="22" s="1"/>
  <c r="O3" i="22"/>
  <c r="P3" i="22"/>
  <c r="Q3" i="22"/>
  <c r="BU20" i="22" s="1"/>
  <c r="BV37" i="22" s="1"/>
  <c r="BW37" i="22" s="1"/>
  <c r="R3" i="22"/>
  <c r="CD20" i="22" s="1"/>
  <c r="CD36" i="22" s="1"/>
  <c r="S3" i="22"/>
  <c r="CE20" i="22" s="1"/>
  <c r="CF37" i="22" s="1"/>
  <c r="CG37" i="22" s="1"/>
  <c r="T3" i="22"/>
  <c r="CO20" i="22" s="1"/>
  <c r="CO36" i="22" s="1"/>
  <c r="U3" i="22"/>
  <c r="CP20" i="22" s="1"/>
  <c r="CQ37" i="22" s="1"/>
  <c r="CR37" i="22" s="1"/>
  <c r="V3" i="22"/>
  <c r="CY20" i="22" s="1"/>
  <c r="CY36" i="22" s="1"/>
  <c r="W3" i="22"/>
  <c r="X3" i="22"/>
  <c r="DI20" i="22" s="1"/>
  <c r="DI36" i="22" s="1"/>
  <c r="Y3" i="22"/>
  <c r="DJ20" i="22" s="1"/>
  <c r="DK37" i="22" s="1"/>
  <c r="DL37" i="22" s="1"/>
  <c r="Z3" i="22"/>
  <c r="DS20" i="22" s="1"/>
  <c r="DS36" i="22" s="1"/>
  <c r="AA3" i="22"/>
  <c r="B3" i="22"/>
  <c r="B20" i="22" s="1"/>
  <c r="B36" i="22" s="1"/>
  <c r="B4" i="21"/>
  <c r="B21" i="21" s="1"/>
  <c r="B38" i="21" s="1"/>
  <c r="C4" i="21"/>
  <c r="C21" i="21" s="1"/>
  <c r="D39" i="21" s="1"/>
  <c r="E39" i="21" s="1"/>
  <c r="D4" i="21"/>
  <c r="E4" i="21"/>
  <c r="M21" i="21" s="1"/>
  <c r="N39" i="21" s="1"/>
  <c r="O39" i="21" s="1"/>
  <c r="F4" i="21"/>
  <c r="V21" i="21" s="1"/>
  <c r="V38" i="21" s="1"/>
  <c r="G4" i="21"/>
  <c r="W21" i="21" s="1"/>
  <c r="X39" i="21" s="1"/>
  <c r="Y39" i="21" s="1"/>
  <c r="H4" i="21"/>
  <c r="I4" i="21"/>
  <c r="AG21" i="21" s="1"/>
  <c r="AH39" i="21" s="1"/>
  <c r="AI39" i="21" s="1"/>
  <c r="J4" i="21"/>
  <c r="AP21" i="21" s="1"/>
  <c r="AP38" i="21" s="1"/>
  <c r="K4" i="21"/>
  <c r="AQ21" i="21" s="1"/>
  <c r="AR39" i="21" s="1"/>
  <c r="AS39" i="21" s="1"/>
  <c r="L4" i="21"/>
  <c r="M4" i="21"/>
  <c r="BA21" i="21" s="1"/>
  <c r="BB39" i="21" s="1"/>
  <c r="N4" i="21"/>
  <c r="BJ21" i="21" s="1"/>
  <c r="BJ38" i="21" s="1"/>
  <c r="O4" i="21"/>
  <c r="BK21" i="21" s="1"/>
  <c r="BL39" i="21" s="1"/>
  <c r="BM39" i="21" s="1"/>
  <c r="P4" i="21"/>
  <c r="Q4" i="21"/>
  <c r="BU21" i="21" s="1"/>
  <c r="BV39" i="21" s="1"/>
  <c r="BW39" i="21" s="1"/>
  <c r="R4" i="21"/>
  <c r="CD21" i="21" s="1"/>
  <c r="CD38" i="21" s="1"/>
  <c r="S4" i="21"/>
  <c r="CE21" i="21" s="1"/>
  <c r="CF39" i="21" s="1"/>
  <c r="CG39" i="21" s="1"/>
  <c r="T4" i="21"/>
  <c r="U4" i="21"/>
  <c r="CP21" i="21" s="1"/>
  <c r="CQ39" i="21" s="1"/>
  <c r="V4" i="21"/>
  <c r="CY21" i="21" s="1"/>
  <c r="CY38" i="21" s="1"/>
  <c r="W4" i="21"/>
  <c r="CZ21" i="21" s="1"/>
  <c r="DA39" i="21" s="1"/>
  <c r="DB39" i="21" s="1"/>
  <c r="X4" i="21"/>
  <c r="Y4" i="21"/>
  <c r="DJ21" i="21" s="1"/>
  <c r="DK39" i="21" s="1"/>
  <c r="DL39" i="21" s="1"/>
  <c r="Z4" i="21"/>
  <c r="DS21" i="21" s="1"/>
  <c r="DS38" i="21" s="1"/>
  <c r="AA4" i="21"/>
  <c r="DT21" i="21" s="1"/>
  <c r="DU39" i="21" s="1"/>
  <c r="DV39" i="21" s="1"/>
  <c r="B5" i="21"/>
  <c r="C5" i="21"/>
  <c r="C22" i="21" s="1"/>
  <c r="D41" i="21" s="1"/>
  <c r="E41" i="21" s="1"/>
  <c r="D5" i="21"/>
  <c r="L22" i="21" s="1"/>
  <c r="L40" i="21" s="1"/>
  <c r="E5" i="21"/>
  <c r="M22" i="21" s="1"/>
  <c r="N41" i="21" s="1"/>
  <c r="F5" i="21"/>
  <c r="G5" i="21"/>
  <c r="W22" i="21" s="1"/>
  <c r="X41" i="21" s="1"/>
  <c r="Y41" i="21" s="1"/>
  <c r="H5" i="21"/>
  <c r="AF22" i="21" s="1"/>
  <c r="AF40" i="21" s="1"/>
  <c r="I5" i="21"/>
  <c r="AG22" i="21" s="1"/>
  <c r="AH41" i="21" s="1"/>
  <c r="AI41" i="21" s="1"/>
  <c r="J5" i="21"/>
  <c r="K5" i="21"/>
  <c r="AQ22" i="21" s="1"/>
  <c r="AR41" i="21" s="1"/>
  <c r="AS41" i="21" s="1"/>
  <c r="L5" i="21"/>
  <c r="AZ22" i="21" s="1"/>
  <c r="AZ40" i="21" s="1"/>
  <c r="M5" i="21"/>
  <c r="BA22" i="21" s="1"/>
  <c r="BB41" i="21" s="1"/>
  <c r="N5" i="21"/>
  <c r="O5" i="21"/>
  <c r="BK22" i="21" s="1"/>
  <c r="BL41" i="21" s="1"/>
  <c r="BM41" i="21" s="1"/>
  <c r="P5" i="21"/>
  <c r="BT22" i="21" s="1"/>
  <c r="BT40" i="21" s="1"/>
  <c r="Q5" i="21"/>
  <c r="BU22" i="21" s="1"/>
  <c r="BV41" i="21" s="1"/>
  <c r="BW41" i="21" s="1"/>
  <c r="R5" i="21"/>
  <c r="S5" i="21"/>
  <c r="CE22" i="21" s="1"/>
  <c r="CF41" i="21" s="1"/>
  <c r="CG41" i="21" s="1"/>
  <c r="T5" i="21"/>
  <c r="CO22" i="21" s="1"/>
  <c r="CO40" i="21" s="1"/>
  <c r="U5" i="21"/>
  <c r="CP22" i="21" s="1"/>
  <c r="CQ41" i="21" s="1"/>
  <c r="V5" i="21"/>
  <c r="W5" i="21"/>
  <c r="CZ22" i="21" s="1"/>
  <c r="DA41" i="21" s="1"/>
  <c r="DB41" i="21" s="1"/>
  <c r="X5" i="21"/>
  <c r="DI22" i="21" s="1"/>
  <c r="DI40" i="21" s="1"/>
  <c r="Y5" i="21"/>
  <c r="DJ22" i="21" s="1"/>
  <c r="DK41" i="21" s="1"/>
  <c r="DL41" i="21" s="1"/>
  <c r="Z5" i="21"/>
  <c r="AA5" i="21"/>
  <c r="DT22" i="21" s="1"/>
  <c r="DU41" i="21" s="1"/>
  <c r="DV41" i="21" s="1"/>
  <c r="B6" i="21"/>
  <c r="B23" i="21" s="1"/>
  <c r="B42" i="21" s="1"/>
  <c r="C6" i="21"/>
  <c r="C23" i="21" s="1"/>
  <c r="D43" i="21" s="1"/>
  <c r="E43" i="21" s="1"/>
  <c r="D6" i="21"/>
  <c r="E6" i="21"/>
  <c r="M23" i="21" s="1"/>
  <c r="N43" i="21" s="1"/>
  <c r="F6" i="21"/>
  <c r="V23" i="21" s="1"/>
  <c r="V42" i="21" s="1"/>
  <c r="G6" i="21"/>
  <c r="W23" i="21" s="1"/>
  <c r="X43" i="21" s="1"/>
  <c r="Y43" i="21" s="1"/>
  <c r="H6" i="21"/>
  <c r="I6" i="21"/>
  <c r="AG23" i="21" s="1"/>
  <c r="AH43" i="21" s="1"/>
  <c r="AI43" i="21" s="1"/>
  <c r="J6" i="21"/>
  <c r="AP23" i="21" s="1"/>
  <c r="AP42" i="21" s="1"/>
  <c r="K6" i="21"/>
  <c r="AQ23" i="21" s="1"/>
  <c r="AR43" i="21" s="1"/>
  <c r="AS43" i="21" s="1"/>
  <c r="L6" i="21"/>
  <c r="M6" i="21"/>
  <c r="BA23" i="21" s="1"/>
  <c r="BB43" i="21" s="1"/>
  <c r="N6" i="21"/>
  <c r="BJ23" i="21" s="1"/>
  <c r="BJ42" i="21" s="1"/>
  <c r="O6" i="21"/>
  <c r="BK23" i="21" s="1"/>
  <c r="BL43" i="21" s="1"/>
  <c r="BM43" i="21" s="1"/>
  <c r="P6" i="21"/>
  <c r="Q6" i="21"/>
  <c r="BU23" i="21" s="1"/>
  <c r="BV43" i="21" s="1"/>
  <c r="BW43" i="21" s="1"/>
  <c r="R6" i="21"/>
  <c r="CD23" i="21" s="1"/>
  <c r="CD42" i="21" s="1"/>
  <c r="S6" i="21"/>
  <c r="CE23" i="21" s="1"/>
  <c r="CF43" i="21" s="1"/>
  <c r="CG43" i="21" s="1"/>
  <c r="T6" i="21"/>
  <c r="U6" i="21"/>
  <c r="CP23" i="21" s="1"/>
  <c r="CQ43" i="21" s="1"/>
  <c r="V6" i="21"/>
  <c r="CY23" i="21" s="1"/>
  <c r="CY42" i="21" s="1"/>
  <c r="W6" i="21"/>
  <c r="CZ23" i="21" s="1"/>
  <c r="DA43" i="21" s="1"/>
  <c r="DB43" i="21" s="1"/>
  <c r="X6" i="21"/>
  <c r="Y6" i="21"/>
  <c r="DJ23" i="21" s="1"/>
  <c r="DK43" i="21" s="1"/>
  <c r="DL43" i="21" s="1"/>
  <c r="Z6" i="21"/>
  <c r="DS23" i="21" s="1"/>
  <c r="DS42" i="21" s="1"/>
  <c r="AA6" i="21"/>
  <c r="DT23" i="21" s="1"/>
  <c r="DU43" i="21" s="1"/>
  <c r="DV43" i="21" s="1"/>
  <c r="B7" i="21"/>
  <c r="C7" i="21"/>
  <c r="C24" i="21" s="1"/>
  <c r="D45" i="21" s="1"/>
  <c r="E45" i="21" s="1"/>
  <c r="D7" i="21"/>
  <c r="L24" i="21" s="1"/>
  <c r="L44" i="21" s="1"/>
  <c r="E7" i="21"/>
  <c r="M24" i="21" s="1"/>
  <c r="N45" i="21" s="1"/>
  <c r="F7" i="21"/>
  <c r="G7" i="21"/>
  <c r="W24" i="21" s="1"/>
  <c r="X45" i="21" s="1"/>
  <c r="Y45" i="21" s="1"/>
  <c r="H7" i="21"/>
  <c r="AF24" i="21" s="1"/>
  <c r="AF44" i="21" s="1"/>
  <c r="I7" i="21"/>
  <c r="AG24" i="21" s="1"/>
  <c r="AH45" i="21" s="1"/>
  <c r="AI45" i="21" s="1"/>
  <c r="J7" i="21"/>
  <c r="K7" i="21"/>
  <c r="AQ24" i="21" s="1"/>
  <c r="AR45" i="21" s="1"/>
  <c r="AS45" i="21" s="1"/>
  <c r="L7" i="21"/>
  <c r="M7" i="21"/>
  <c r="BA24" i="21" s="1"/>
  <c r="BB45" i="21" s="1"/>
  <c r="N7" i="21"/>
  <c r="O7" i="21"/>
  <c r="BK24" i="21" s="1"/>
  <c r="BL45" i="21" s="1"/>
  <c r="BM45" i="21" s="1"/>
  <c r="P7" i="21"/>
  <c r="BT24" i="21" s="1"/>
  <c r="BT44" i="21" s="1"/>
  <c r="Q7" i="21"/>
  <c r="BU24" i="21" s="1"/>
  <c r="BV45" i="21" s="1"/>
  <c r="BW45" i="21" s="1"/>
  <c r="R7" i="21"/>
  <c r="S7" i="21"/>
  <c r="CE24" i="21" s="1"/>
  <c r="CF45" i="21" s="1"/>
  <c r="CG45" i="21" s="1"/>
  <c r="T7" i="21"/>
  <c r="CO24" i="21" s="1"/>
  <c r="CO44" i="21" s="1"/>
  <c r="U7" i="21"/>
  <c r="CP24" i="21" s="1"/>
  <c r="CQ45" i="21" s="1"/>
  <c r="V7" i="21"/>
  <c r="W7" i="21"/>
  <c r="CZ24" i="21" s="1"/>
  <c r="DA45" i="21" s="1"/>
  <c r="DB45" i="21" s="1"/>
  <c r="X7" i="21"/>
  <c r="DI24" i="21" s="1"/>
  <c r="DI44" i="21" s="1"/>
  <c r="Y7" i="21"/>
  <c r="DJ24" i="21" s="1"/>
  <c r="DK45" i="21" s="1"/>
  <c r="DL45" i="21" s="1"/>
  <c r="Z7" i="21"/>
  <c r="AA7" i="21"/>
  <c r="DT24" i="21" s="1"/>
  <c r="DU45" i="21" s="1"/>
  <c r="DV45" i="21" s="1"/>
  <c r="B8" i="21"/>
  <c r="B25" i="21" s="1"/>
  <c r="B46" i="21" s="1"/>
  <c r="C8" i="21"/>
  <c r="C25" i="21" s="1"/>
  <c r="D47" i="21" s="1"/>
  <c r="E47" i="21" s="1"/>
  <c r="D8" i="21"/>
  <c r="E8" i="21"/>
  <c r="M25" i="21" s="1"/>
  <c r="N47" i="21" s="1"/>
  <c r="F8" i="21"/>
  <c r="V25" i="21" s="1"/>
  <c r="V46" i="21" s="1"/>
  <c r="G8" i="21"/>
  <c r="W25" i="21" s="1"/>
  <c r="X47" i="21" s="1"/>
  <c r="Y47" i="21" s="1"/>
  <c r="H8" i="21"/>
  <c r="I8" i="21"/>
  <c r="AG25" i="21" s="1"/>
  <c r="AH47" i="21" s="1"/>
  <c r="AI47" i="21" s="1"/>
  <c r="J8" i="21"/>
  <c r="AP25" i="21" s="1"/>
  <c r="AP46" i="21" s="1"/>
  <c r="K8" i="21"/>
  <c r="AQ25" i="21" s="1"/>
  <c r="AR47" i="21" s="1"/>
  <c r="AS47" i="21" s="1"/>
  <c r="L8" i="21"/>
  <c r="M8" i="21"/>
  <c r="BA25" i="21" s="1"/>
  <c r="BB47" i="21" s="1"/>
  <c r="N8" i="21"/>
  <c r="BJ25" i="21" s="1"/>
  <c r="BJ46" i="21" s="1"/>
  <c r="O8" i="21"/>
  <c r="BK25" i="21" s="1"/>
  <c r="BL47" i="21" s="1"/>
  <c r="BM47" i="21" s="1"/>
  <c r="P8" i="21"/>
  <c r="Q8" i="21"/>
  <c r="BU25" i="21" s="1"/>
  <c r="BV47" i="21" s="1"/>
  <c r="BW47" i="21" s="1"/>
  <c r="R8" i="21"/>
  <c r="CD25" i="21" s="1"/>
  <c r="CD46" i="21" s="1"/>
  <c r="S8" i="21"/>
  <c r="CE25" i="21" s="1"/>
  <c r="CF47" i="21" s="1"/>
  <c r="CG47" i="21" s="1"/>
  <c r="T8" i="21"/>
  <c r="U8" i="21"/>
  <c r="CP25" i="21" s="1"/>
  <c r="CQ47" i="21" s="1"/>
  <c r="V8" i="21"/>
  <c r="CY25" i="21" s="1"/>
  <c r="CY46" i="21" s="1"/>
  <c r="W8" i="21"/>
  <c r="CZ25" i="21" s="1"/>
  <c r="DA47" i="21" s="1"/>
  <c r="DB47" i="21" s="1"/>
  <c r="X8" i="21"/>
  <c r="Y8" i="21"/>
  <c r="DJ25" i="21" s="1"/>
  <c r="DK47" i="21" s="1"/>
  <c r="DL47" i="21" s="1"/>
  <c r="Z8" i="21"/>
  <c r="DS25" i="21" s="1"/>
  <c r="DS46" i="21" s="1"/>
  <c r="AA8" i="21"/>
  <c r="DT25" i="21" s="1"/>
  <c r="DU47" i="21" s="1"/>
  <c r="DV47" i="21" s="1"/>
  <c r="B9" i="21"/>
  <c r="C9" i="21"/>
  <c r="C26" i="21" s="1"/>
  <c r="D49" i="21" s="1"/>
  <c r="E49" i="21" s="1"/>
  <c r="D9" i="21"/>
  <c r="L26" i="21" s="1"/>
  <c r="L48" i="21" s="1"/>
  <c r="E9" i="21"/>
  <c r="M26" i="21" s="1"/>
  <c r="N49" i="21" s="1"/>
  <c r="O49" i="21" s="1"/>
  <c r="F9" i="21"/>
  <c r="G9" i="21"/>
  <c r="W26" i="21" s="1"/>
  <c r="X49" i="21" s="1"/>
  <c r="Y49" i="21" s="1"/>
  <c r="H9" i="21"/>
  <c r="AF26" i="21" s="1"/>
  <c r="AF48" i="21" s="1"/>
  <c r="I9" i="21"/>
  <c r="AG26" i="21" s="1"/>
  <c r="AH49" i="21" s="1"/>
  <c r="AI49" i="21" s="1"/>
  <c r="J9" i="21"/>
  <c r="K9" i="21"/>
  <c r="AQ26" i="21" s="1"/>
  <c r="AR49" i="21" s="1"/>
  <c r="AS49" i="21" s="1"/>
  <c r="L9" i="21"/>
  <c r="AZ26" i="21" s="1"/>
  <c r="AZ48" i="21" s="1"/>
  <c r="M9" i="21"/>
  <c r="BA26" i="21" s="1"/>
  <c r="BB49" i="21" s="1"/>
  <c r="BC49" i="21" s="1"/>
  <c r="N9" i="21"/>
  <c r="O9" i="21"/>
  <c r="BK26" i="21" s="1"/>
  <c r="BL49" i="21" s="1"/>
  <c r="BM49" i="21" s="1"/>
  <c r="P9" i="21"/>
  <c r="BT26" i="21" s="1"/>
  <c r="BT48" i="21" s="1"/>
  <c r="Q9" i="21"/>
  <c r="BU26" i="21" s="1"/>
  <c r="BV49" i="21" s="1"/>
  <c r="BW49" i="21" s="1"/>
  <c r="R9" i="21"/>
  <c r="S9" i="21"/>
  <c r="CE26" i="21" s="1"/>
  <c r="CF49" i="21" s="1"/>
  <c r="CG49" i="21" s="1"/>
  <c r="T9" i="21"/>
  <c r="CO26" i="21" s="1"/>
  <c r="CO48" i="21" s="1"/>
  <c r="U9" i="21"/>
  <c r="CP26" i="21" s="1"/>
  <c r="CQ49" i="21" s="1"/>
  <c r="CR49" i="21" s="1"/>
  <c r="V9" i="21"/>
  <c r="W9" i="21"/>
  <c r="CZ26" i="21" s="1"/>
  <c r="DA49" i="21" s="1"/>
  <c r="DB49" i="21" s="1"/>
  <c r="X9" i="21"/>
  <c r="DI26" i="21" s="1"/>
  <c r="DI48" i="21" s="1"/>
  <c r="Y9" i="21"/>
  <c r="DJ26" i="21" s="1"/>
  <c r="DK49" i="21" s="1"/>
  <c r="DL49" i="21" s="1"/>
  <c r="Z9" i="21"/>
  <c r="AA9" i="21"/>
  <c r="DT26" i="21" s="1"/>
  <c r="DU49" i="21" s="1"/>
  <c r="DV49" i="21" s="1"/>
  <c r="B10" i="21"/>
  <c r="B27" i="21" s="1"/>
  <c r="B50" i="21" s="1"/>
  <c r="C10" i="21"/>
  <c r="C27" i="21" s="1"/>
  <c r="D51" i="21" s="1"/>
  <c r="E51" i="21" s="1"/>
  <c r="D10" i="21"/>
  <c r="E10" i="21"/>
  <c r="M27" i="21" s="1"/>
  <c r="N51" i="21" s="1"/>
  <c r="F10" i="21"/>
  <c r="V27" i="21" s="1"/>
  <c r="V50" i="21" s="1"/>
  <c r="G10" i="21"/>
  <c r="W27" i="21" s="1"/>
  <c r="X51" i="21" s="1"/>
  <c r="Y51" i="21" s="1"/>
  <c r="H10" i="21"/>
  <c r="I10" i="21"/>
  <c r="AG27" i="21" s="1"/>
  <c r="AH51" i="21" s="1"/>
  <c r="AI51" i="21" s="1"/>
  <c r="J10" i="21"/>
  <c r="AP27" i="21" s="1"/>
  <c r="AP50" i="21" s="1"/>
  <c r="K10" i="21"/>
  <c r="AQ27" i="21" s="1"/>
  <c r="AR51" i="21" s="1"/>
  <c r="AS51" i="21" s="1"/>
  <c r="L10" i="21"/>
  <c r="M10" i="21"/>
  <c r="BA27" i="21" s="1"/>
  <c r="BB51" i="21" s="1"/>
  <c r="N10" i="21"/>
  <c r="BJ27" i="21" s="1"/>
  <c r="BJ50" i="21" s="1"/>
  <c r="O10" i="21"/>
  <c r="BK27" i="21" s="1"/>
  <c r="BL51" i="21" s="1"/>
  <c r="BM51" i="21" s="1"/>
  <c r="P10" i="21"/>
  <c r="Q10" i="21"/>
  <c r="BU27" i="21" s="1"/>
  <c r="BV51" i="21" s="1"/>
  <c r="BW51" i="21" s="1"/>
  <c r="R10" i="21"/>
  <c r="CD27" i="21" s="1"/>
  <c r="CD50" i="21" s="1"/>
  <c r="S10" i="21"/>
  <c r="CE27" i="21" s="1"/>
  <c r="CF51" i="21" s="1"/>
  <c r="CG51" i="21" s="1"/>
  <c r="T10" i="21"/>
  <c r="U10" i="21"/>
  <c r="CP27" i="21" s="1"/>
  <c r="CQ51" i="21" s="1"/>
  <c r="V10" i="21"/>
  <c r="CY27" i="21" s="1"/>
  <c r="CY50" i="21" s="1"/>
  <c r="W10" i="21"/>
  <c r="CZ27" i="21" s="1"/>
  <c r="DA51" i="21" s="1"/>
  <c r="DB51" i="21" s="1"/>
  <c r="X10" i="21"/>
  <c r="Y10" i="21"/>
  <c r="DJ27" i="21" s="1"/>
  <c r="DK51" i="21" s="1"/>
  <c r="DL51" i="21" s="1"/>
  <c r="Z10" i="21"/>
  <c r="DS27" i="21" s="1"/>
  <c r="DS50" i="21" s="1"/>
  <c r="AA10" i="21"/>
  <c r="DT27" i="21" s="1"/>
  <c r="DU51" i="21" s="1"/>
  <c r="DV51" i="21" s="1"/>
  <c r="B11" i="21"/>
  <c r="C11" i="21"/>
  <c r="C28" i="21" s="1"/>
  <c r="D53" i="21" s="1"/>
  <c r="E53" i="21" s="1"/>
  <c r="D11" i="21"/>
  <c r="E11" i="21"/>
  <c r="M28" i="21" s="1"/>
  <c r="N53" i="21" s="1"/>
  <c r="O53" i="21" s="1"/>
  <c r="F11" i="21"/>
  <c r="G11" i="21"/>
  <c r="W28" i="21" s="1"/>
  <c r="X53" i="21" s="1"/>
  <c r="Y53" i="21" s="1"/>
  <c r="H11" i="21"/>
  <c r="AF28" i="21" s="1"/>
  <c r="AF52" i="21" s="1"/>
  <c r="I11" i="21"/>
  <c r="AG28" i="21" s="1"/>
  <c r="AH53" i="21" s="1"/>
  <c r="AI53" i="21" s="1"/>
  <c r="J11" i="21"/>
  <c r="K11" i="21"/>
  <c r="AQ28" i="21" s="1"/>
  <c r="AR53" i="21" s="1"/>
  <c r="AS53" i="21" s="1"/>
  <c r="L11" i="21"/>
  <c r="AZ28" i="21" s="1"/>
  <c r="AZ52" i="21" s="1"/>
  <c r="M11" i="21"/>
  <c r="BA28" i="21" s="1"/>
  <c r="BB53" i="21" s="1"/>
  <c r="BC53" i="21" s="1"/>
  <c r="N11" i="21"/>
  <c r="O11" i="21"/>
  <c r="BK28" i="21" s="1"/>
  <c r="BL53" i="21" s="1"/>
  <c r="BM53" i="21" s="1"/>
  <c r="P11" i="21"/>
  <c r="Q11" i="21"/>
  <c r="BU28" i="21" s="1"/>
  <c r="BV53" i="21" s="1"/>
  <c r="BW53" i="21" s="1"/>
  <c r="R11" i="21"/>
  <c r="S11" i="21"/>
  <c r="CE28" i="21" s="1"/>
  <c r="CF53" i="21" s="1"/>
  <c r="CG53" i="21" s="1"/>
  <c r="T11" i="21"/>
  <c r="CO28" i="21" s="1"/>
  <c r="CO52" i="21" s="1"/>
  <c r="U11" i="21"/>
  <c r="CP28" i="21" s="1"/>
  <c r="CQ53" i="21" s="1"/>
  <c r="CR53" i="21" s="1"/>
  <c r="V11" i="21"/>
  <c r="W11" i="21"/>
  <c r="CZ28" i="21" s="1"/>
  <c r="DA53" i="21" s="1"/>
  <c r="DB53" i="21" s="1"/>
  <c r="X11" i="21"/>
  <c r="DI28" i="21" s="1"/>
  <c r="DI52" i="21" s="1"/>
  <c r="Y11" i="21"/>
  <c r="DJ28" i="21" s="1"/>
  <c r="DK53" i="21" s="1"/>
  <c r="DL53" i="21" s="1"/>
  <c r="Z11" i="21"/>
  <c r="AA11" i="21"/>
  <c r="DT28" i="21" s="1"/>
  <c r="DU53" i="21" s="1"/>
  <c r="DV53" i="21" s="1"/>
  <c r="B12" i="21"/>
  <c r="B29" i="21" s="1"/>
  <c r="B54" i="21" s="1"/>
  <c r="C12" i="21"/>
  <c r="C29" i="21" s="1"/>
  <c r="D55" i="21" s="1"/>
  <c r="E55" i="21" s="1"/>
  <c r="D12" i="21"/>
  <c r="E12" i="21"/>
  <c r="M29" i="21" s="1"/>
  <c r="N55" i="21" s="1"/>
  <c r="F12" i="21"/>
  <c r="V29" i="21" s="1"/>
  <c r="V54" i="21" s="1"/>
  <c r="G12" i="21"/>
  <c r="W29" i="21" s="1"/>
  <c r="X55" i="21" s="1"/>
  <c r="Y55" i="21" s="1"/>
  <c r="H12" i="21"/>
  <c r="I12" i="21"/>
  <c r="AG29" i="21" s="1"/>
  <c r="AH55" i="21" s="1"/>
  <c r="AI55" i="21" s="1"/>
  <c r="J12" i="21"/>
  <c r="AP29" i="21" s="1"/>
  <c r="AP54" i="21" s="1"/>
  <c r="K12" i="21"/>
  <c r="AQ29" i="21" s="1"/>
  <c r="AR55" i="21" s="1"/>
  <c r="AS55" i="21" s="1"/>
  <c r="L12" i="21"/>
  <c r="M12" i="21"/>
  <c r="BA29" i="21" s="1"/>
  <c r="BB55" i="21" s="1"/>
  <c r="N12" i="21"/>
  <c r="BJ29" i="21" s="1"/>
  <c r="BJ54" i="21" s="1"/>
  <c r="O12" i="21"/>
  <c r="BK29" i="21" s="1"/>
  <c r="BL55" i="21" s="1"/>
  <c r="BM55" i="21" s="1"/>
  <c r="P12" i="21"/>
  <c r="Q12" i="21"/>
  <c r="BU29" i="21" s="1"/>
  <c r="BV55" i="21" s="1"/>
  <c r="BW55" i="21" s="1"/>
  <c r="R12" i="21"/>
  <c r="CD29" i="21" s="1"/>
  <c r="CD54" i="21" s="1"/>
  <c r="S12" i="21"/>
  <c r="CE29" i="21" s="1"/>
  <c r="CF55" i="21" s="1"/>
  <c r="CG55" i="21" s="1"/>
  <c r="T12" i="21"/>
  <c r="U12" i="21"/>
  <c r="CP29" i="21" s="1"/>
  <c r="CQ55" i="21" s="1"/>
  <c r="V12" i="21"/>
  <c r="CY29" i="21" s="1"/>
  <c r="CY54" i="21" s="1"/>
  <c r="W12" i="21"/>
  <c r="CZ29" i="21" s="1"/>
  <c r="DA55" i="21" s="1"/>
  <c r="DB55" i="21" s="1"/>
  <c r="X12" i="21"/>
  <c r="Y12" i="21"/>
  <c r="DJ29" i="21" s="1"/>
  <c r="DK55" i="21" s="1"/>
  <c r="DL55" i="21" s="1"/>
  <c r="Z12" i="21"/>
  <c r="DS29" i="21" s="1"/>
  <c r="DS54" i="21" s="1"/>
  <c r="AA12" i="21"/>
  <c r="DT29" i="21" s="1"/>
  <c r="DU55" i="21" s="1"/>
  <c r="DV55" i="21" s="1"/>
  <c r="B13" i="21"/>
  <c r="C13" i="21"/>
  <c r="C30" i="21" s="1"/>
  <c r="D57" i="21" s="1"/>
  <c r="E57" i="21" s="1"/>
  <c r="D13" i="21"/>
  <c r="L30" i="21" s="1"/>
  <c r="L56" i="21" s="1"/>
  <c r="E13" i="21"/>
  <c r="M30" i="21" s="1"/>
  <c r="N57" i="21" s="1"/>
  <c r="O57" i="21" s="1"/>
  <c r="F13" i="21"/>
  <c r="G13" i="21"/>
  <c r="W30" i="21" s="1"/>
  <c r="X57" i="21" s="1"/>
  <c r="Y57" i="21" s="1"/>
  <c r="H13" i="21"/>
  <c r="AF30" i="21" s="1"/>
  <c r="AF56" i="21" s="1"/>
  <c r="I13" i="21"/>
  <c r="AG30" i="21" s="1"/>
  <c r="AH57" i="21" s="1"/>
  <c r="AI57" i="21" s="1"/>
  <c r="J13" i="21"/>
  <c r="K13" i="21"/>
  <c r="AQ30" i="21" s="1"/>
  <c r="AR57" i="21" s="1"/>
  <c r="AS57" i="21" s="1"/>
  <c r="L13" i="21"/>
  <c r="AZ30" i="21" s="1"/>
  <c r="AZ56" i="21" s="1"/>
  <c r="M13" i="21"/>
  <c r="BA30" i="21" s="1"/>
  <c r="BB57" i="21" s="1"/>
  <c r="BC57" i="21" s="1"/>
  <c r="N13" i="21"/>
  <c r="O13" i="21"/>
  <c r="BK30" i="21" s="1"/>
  <c r="BL57" i="21" s="1"/>
  <c r="BM57" i="21" s="1"/>
  <c r="P13" i="21"/>
  <c r="BT30" i="21" s="1"/>
  <c r="BT56" i="21" s="1"/>
  <c r="Q13" i="21"/>
  <c r="BU30" i="21" s="1"/>
  <c r="BV57" i="21" s="1"/>
  <c r="BW57" i="21" s="1"/>
  <c r="R13" i="21"/>
  <c r="S13" i="21"/>
  <c r="CE30" i="21" s="1"/>
  <c r="CF57" i="21" s="1"/>
  <c r="CG57" i="21" s="1"/>
  <c r="T13" i="21"/>
  <c r="CO30" i="21" s="1"/>
  <c r="CO56" i="21" s="1"/>
  <c r="U13" i="21"/>
  <c r="CP30" i="21" s="1"/>
  <c r="CQ57" i="21" s="1"/>
  <c r="CR57" i="21" s="1"/>
  <c r="V13" i="21"/>
  <c r="W13" i="21"/>
  <c r="CZ30" i="21" s="1"/>
  <c r="DA57" i="21" s="1"/>
  <c r="DB57" i="21" s="1"/>
  <c r="X13" i="21"/>
  <c r="DI30" i="21" s="1"/>
  <c r="DI56" i="21" s="1"/>
  <c r="Y13" i="21"/>
  <c r="DJ30" i="21" s="1"/>
  <c r="DK57" i="21" s="1"/>
  <c r="DL57" i="21" s="1"/>
  <c r="Z13" i="21"/>
  <c r="AA13" i="21"/>
  <c r="DT30" i="21" s="1"/>
  <c r="DU57" i="21" s="1"/>
  <c r="DV57" i="21" s="1"/>
  <c r="B14" i="21"/>
  <c r="B31" i="21" s="1"/>
  <c r="B58" i="21" s="1"/>
  <c r="C14" i="21"/>
  <c r="C31" i="21" s="1"/>
  <c r="D59" i="21" s="1"/>
  <c r="E59" i="21" s="1"/>
  <c r="D14" i="21"/>
  <c r="E14" i="21"/>
  <c r="M31" i="21" s="1"/>
  <c r="N59" i="21" s="1"/>
  <c r="F14" i="21"/>
  <c r="V31" i="21" s="1"/>
  <c r="V58" i="21" s="1"/>
  <c r="G14" i="21"/>
  <c r="W31" i="21" s="1"/>
  <c r="X59" i="21" s="1"/>
  <c r="Y59" i="21" s="1"/>
  <c r="H14" i="21"/>
  <c r="I14" i="21"/>
  <c r="AG31" i="21" s="1"/>
  <c r="AH59" i="21" s="1"/>
  <c r="AI59" i="21" s="1"/>
  <c r="J14" i="21"/>
  <c r="AP31" i="21" s="1"/>
  <c r="AP58" i="21" s="1"/>
  <c r="K14" i="21"/>
  <c r="AQ31" i="21" s="1"/>
  <c r="AR59" i="21" s="1"/>
  <c r="AS59" i="21" s="1"/>
  <c r="L14" i="21"/>
  <c r="M14" i="21"/>
  <c r="BA31" i="21" s="1"/>
  <c r="BB59" i="21" s="1"/>
  <c r="N14" i="21"/>
  <c r="BJ31" i="21" s="1"/>
  <c r="BJ58" i="21" s="1"/>
  <c r="O14" i="21"/>
  <c r="BK31" i="21" s="1"/>
  <c r="BL59" i="21" s="1"/>
  <c r="BM59" i="21" s="1"/>
  <c r="P14" i="21"/>
  <c r="Q14" i="21"/>
  <c r="BU31" i="21" s="1"/>
  <c r="BV59" i="21" s="1"/>
  <c r="BW59" i="21" s="1"/>
  <c r="R14" i="21"/>
  <c r="CD31" i="21" s="1"/>
  <c r="CD58" i="21" s="1"/>
  <c r="S14" i="21"/>
  <c r="CE31" i="21" s="1"/>
  <c r="CF59" i="21" s="1"/>
  <c r="CG59" i="21" s="1"/>
  <c r="T14" i="21"/>
  <c r="U14" i="21"/>
  <c r="CP31" i="21" s="1"/>
  <c r="CQ59" i="21" s="1"/>
  <c r="V14" i="21"/>
  <c r="CY31" i="21" s="1"/>
  <c r="CY58" i="21" s="1"/>
  <c r="W14" i="21"/>
  <c r="CZ31" i="21" s="1"/>
  <c r="DA59" i="21" s="1"/>
  <c r="DB59" i="21" s="1"/>
  <c r="X14" i="21"/>
  <c r="Y14" i="21"/>
  <c r="DJ31" i="21" s="1"/>
  <c r="DK59" i="21" s="1"/>
  <c r="DL59" i="21" s="1"/>
  <c r="Z14" i="21"/>
  <c r="DS31" i="21" s="1"/>
  <c r="DS58" i="21" s="1"/>
  <c r="AA14" i="21"/>
  <c r="DT31" i="21" s="1"/>
  <c r="DU59" i="21" s="1"/>
  <c r="DV59" i="21" s="1"/>
  <c r="C32" i="21"/>
  <c r="L32" i="21"/>
  <c r="L60" i="21" s="1"/>
  <c r="M32" i="21"/>
  <c r="W32" i="21"/>
  <c r="AG32" i="21"/>
  <c r="AQ32" i="21"/>
  <c r="AZ32" i="21"/>
  <c r="AZ60" i="21" s="1"/>
  <c r="BA32" i="21"/>
  <c r="BK32" i="21"/>
  <c r="BT32" i="21"/>
  <c r="BT60" i="21" s="1"/>
  <c r="CE32" i="21"/>
  <c r="CO32" i="21"/>
  <c r="CO60" i="21" s="1"/>
  <c r="CP32" i="21"/>
  <c r="CZ32" i="21"/>
  <c r="DI32" i="21"/>
  <c r="DI60" i="21" s="1"/>
  <c r="DJ32" i="21"/>
  <c r="DT32" i="21"/>
  <c r="C3" i="21"/>
  <c r="D3" i="21"/>
  <c r="L20" i="21" s="1"/>
  <c r="L36" i="21" s="1"/>
  <c r="E3" i="21"/>
  <c r="F3" i="21"/>
  <c r="V20" i="21" s="1"/>
  <c r="V36" i="21" s="1"/>
  <c r="G3" i="21"/>
  <c r="H3" i="21"/>
  <c r="AF20" i="21" s="1"/>
  <c r="AF36" i="21" s="1"/>
  <c r="I3" i="21"/>
  <c r="J3" i="21"/>
  <c r="AP20" i="21" s="1"/>
  <c r="AP36" i="21" s="1"/>
  <c r="K3" i="21"/>
  <c r="L3" i="21"/>
  <c r="AZ20" i="21" s="1"/>
  <c r="AZ36" i="21" s="1"/>
  <c r="M3" i="21"/>
  <c r="N3" i="21"/>
  <c r="BJ20" i="21" s="1"/>
  <c r="BJ36" i="21" s="1"/>
  <c r="O3" i="21"/>
  <c r="P3" i="21"/>
  <c r="BT20" i="21" s="1"/>
  <c r="BT36" i="21" s="1"/>
  <c r="Q3" i="21"/>
  <c r="R3" i="21"/>
  <c r="CD20" i="21" s="1"/>
  <c r="CD36" i="21" s="1"/>
  <c r="S3" i="21"/>
  <c r="T3" i="21"/>
  <c r="CO20" i="21" s="1"/>
  <c r="CO36" i="21" s="1"/>
  <c r="U3" i="21"/>
  <c r="V3" i="21"/>
  <c r="CY20" i="21" s="1"/>
  <c r="CY36" i="21" s="1"/>
  <c r="W3" i="21"/>
  <c r="X3" i="21"/>
  <c r="DI20" i="21" s="1"/>
  <c r="DI36" i="21" s="1"/>
  <c r="Y3" i="21"/>
  <c r="Z3" i="21"/>
  <c r="DS20" i="21" s="1"/>
  <c r="DS36" i="21" s="1"/>
  <c r="AA3" i="21"/>
  <c r="B3" i="21"/>
  <c r="B20" i="21" s="1"/>
  <c r="B36" i="21" s="1"/>
  <c r="B4" i="20"/>
  <c r="B21" i="20" s="1"/>
  <c r="B38" i="20" s="1"/>
  <c r="C4" i="20"/>
  <c r="D4" i="20"/>
  <c r="E4" i="20"/>
  <c r="M21" i="20" s="1"/>
  <c r="N39" i="20" s="1"/>
  <c r="F4" i="20"/>
  <c r="V21" i="20" s="1"/>
  <c r="V38" i="20" s="1"/>
  <c r="G4" i="20"/>
  <c r="H4" i="20"/>
  <c r="I4" i="20"/>
  <c r="AG21" i="20" s="1"/>
  <c r="AH39" i="20" s="1"/>
  <c r="J4" i="20"/>
  <c r="AP21" i="20" s="1"/>
  <c r="AP38" i="20" s="1"/>
  <c r="K4" i="20"/>
  <c r="L4" i="20"/>
  <c r="M4" i="20"/>
  <c r="BA21" i="20" s="1"/>
  <c r="BB39" i="20" s="1"/>
  <c r="N4" i="20"/>
  <c r="BJ21" i="20" s="1"/>
  <c r="BJ38" i="20" s="1"/>
  <c r="O4" i="20"/>
  <c r="P4" i="20"/>
  <c r="Q4" i="20"/>
  <c r="BU21" i="20" s="1"/>
  <c r="BV39" i="20" s="1"/>
  <c r="R4" i="20"/>
  <c r="CD21" i="20" s="1"/>
  <c r="CD38" i="20" s="1"/>
  <c r="S4" i="20"/>
  <c r="T4" i="20"/>
  <c r="U4" i="20"/>
  <c r="V4" i="20"/>
  <c r="CY21" i="20" s="1"/>
  <c r="CY38" i="20" s="1"/>
  <c r="W4" i="20"/>
  <c r="X4" i="20"/>
  <c r="Y4" i="20"/>
  <c r="DJ21" i="20" s="1"/>
  <c r="DK39" i="20" s="1"/>
  <c r="Z4" i="20"/>
  <c r="DS21" i="20" s="1"/>
  <c r="DS38" i="20" s="1"/>
  <c r="AA4" i="20"/>
  <c r="B5" i="20"/>
  <c r="B22" i="20" s="1"/>
  <c r="B40" i="20" s="1"/>
  <c r="C5" i="20"/>
  <c r="C22" i="20" s="1"/>
  <c r="D41" i="20" s="1"/>
  <c r="D5" i="20"/>
  <c r="L22" i="20" s="1"/>
  <c r="L40" i="20" s="1"/>
  <c r="E5" i="20"/>
  <c r="F5" i="20"/>
  <c r="G5" i="20"/>
  <c r="W22" i="20" s="1"/>
  <c r="X41" i="20" s="1"/>
  <c r="H5" i="20"/>
  <c r="AF22" i="20" s="1"/>
  <c r="AF40" i="20" s="1"/>
  <c r="I5" i="20"/>
  <c r="J5" i="20"/>
  <c r="K5" i="20"/>
  <c r="AQ22" i="20" s="1"/>
  <c r="AR41" i="20" s="1"/>
  <c r="L5" i="20"/>
  <c r="AZ22" i="20" s="1"/>
  <c r="AZ40" i="20" s="1"/>
  <c r="M5" i="20"/>
  <c r="N5" i="20"/>
  <c r="O5" i="20"/>
  <c r="BK22" i="20" s="1"/>
  <c r="BL41" i="20" s="1"/>
  <c r="P5" i="20"/>
  <c r="BT22" i="20" s="1"/>
  <c r="BT40" i="20" s="1"/>
  <c r="Q5" i="20"/>
  <c r="R5" i="20"/>
  <c r="S5" i="20"/>
  <c r="CE22" i="20" s="1"/>
  <c r="CF41" i="20" s="1"/>
  <c r="T5" i="20"/>
  <c r="CO22" i="20" s="1"/>
  <c r="CO40" i="20" s="1"/>
  <c r="U5" i="20"/>
  <c r="V5" i="20"/>
  <c r="W5" i="20"/>
  <c r="CZ22" i="20" s="1"/>
  <c r="DA41" i="20" s="1"/>
  <c r="X5" i="20"/>
  <c r="DI22" i="20" s="1"/>
  <c r="DI40" i="20" s="1"/>
  <c r="Y5" i="20"/>
  <c r="Z5" i="20"/>
  <c r="AA5" i="20"/>
  <c r="DT22" i="20" s="1"/>
  <c r="DU41" i="20" s="1"/>
  <c r="B6" i="20"/>
  <c r="B23" i="20" s="1"/>
  <c r="B42" i="20" s="1"/>
  <c r="C6" i="20"/>
  <c r="D6" i="20"/>
  <c r="E6" i="20"/>
  <c r="M23" i="20" s="1"/>
  <c r="N43" i="20" s="1"/>
  <c r="F6" i="20"/>
  <c r="V23" i="20" s="1"/>
  <c r="V42" i="20" s="1"/>
  <c r="G6" i="20"/>
  <c r="H6" i="20"/>
  <c r="I6" i="20"/>
  <c r="AG23" i="20" s="1"/>
  <c r="AH43" i="20" s="1"/>
  <c r="J6" i="20"/>
  <c r="AP23" i="20" s="1"/>
  <c r="AP42" i="20" s="1"/>
  <c r="K6" i="20"/>
  <c r="L6" i="20"/>
  <c r="AZ23" i="20" s="1"/>
  <c r="AZ42" i="20" s="1"/>
  <c r="M6" i="20"/>
  <c r="BA23" i="20" s="1"/>
  <c r="BB43" i="20" s="1"/>
  <c r="N6" i="20"/>
  <c r="BJ23" i="20" s="1"/>
  <c r="BJ42" i="20" s="1"/>
  <c r="O6" i="20"/>
  <c r="P6" i="20"/>
  <c r="Q6" i="20"/>
  <c r="BU23" i="20" s="1"/>
  <c r="BV43" i="20" s="1"/>
  <c r="R6" i="20"/>
  <c r="CD23" i="20" s="1"/>
  <c r="CD42" i="20" s="1"/>
  <c r="S6" i="20"/>
  <c r="T6" i="20"/>
  <c r="U6" i="20"/>
  <c r="CP23" i="20" s="1"/>
  <c r="CQ43" i="20" s="1"/>
  <c r="V6" i="20"/>
  <c r="CY23" i="20" s="1"/>
  <c r="CY42" i="20" s="1"/>
  <c r="W6" i="20"/>
  <c r="X6" i="20"/>
  <c r="Y6" i="20"/>
  <c r="DJ23" i="20" s="1"/>
  <c r="DK43" i="20" s="1"/>
  <c r="Z6" i="20"/>
  <c r="DS23" i="20" s="1"/>
  <c r="DS42" i="20" s="1"/>
  <c r="AA6" i="20"/>
  <c r="B7" i="20"/>
  <c r="C7" i="20"/>
  <c r="C24" i="20" s="1"/>
  <c r="D45" i="20" s="1"/>
  <c r="D7" i="20"/>
  <c r="L24" i="20" s="1"/>
  <c r="L44" i="20" s="1"/>
  <c r="E7" i="20"/>
  <c r="F7" i="20"/>
  <c r="G7" i="20"/>
  <c r="W24" i="20" s="1"/>
  <c r="X45" i="20" s="1"/>
  <c r="H7" i="20"/>
  <c r="AF24" i="20" s="1"/>
  <c r="AF44" i="20" s="1"/>
  <c r="I7" i="20"/>
  <c r="J7" i="20"/>
  <c r="AP24" i="20" s="1"/>
  <c r="AP44" i="20" s="1"/>
  <c r="K7" i="20"/>
  <c r="AQ24" i="20" s="1"/>
  <c r="AR45" i="20" s="1"/>
  <c r="L7" i="20"/>
  <c r="AZ24" i="20" s="1"/>
  <c r="AZ44" i="20" s="1"/>
  <c r="M7" i="20"/>
  <c r="N7" i="20"/>
  <c r="BJ24" i="20" s="1"/>
  <c r="BJ44" i="20" s="1"/>
  <c r="O7" i="20"/>
  <c r="BK24" i="20" s="1"/>
  <c r="BL45" i="20" s="1"/>
  <c r="P7" i="20"/>
  <c r="BT24" i="20" s="1"/>
  <c r="BT44" i="20" s="1"/>
  <c r="Q7" i="20"/>
  <c r="R7" i="20"/>
  <c r="S7" i="20"/>
  <c r="CE24" i="20" s="1"/>
  <c r="CF45" i="20" s="1"/>
  <c r="T7" i="20"/>
  <c r="CO24" i="20" s="1"/>
  <c r="CO44" i="20" s="1"/>
  <c r="U7" i="20"/>
  <c r="V7" i="20"/>
  <c r="W7" i="20"/>
  <c r="CZ24" i="20" s="1"/>
  <c r="DA45" i="20" s="1"/>
  <c r="X7" i="20"/>
  <c r="DI24" i="20" s="1"/>
  <c r="DI44" i="20" s="1"/>
  <c r="Y7" i="20"/>
  <c r="Z7" i="20"/>
  <c r="AA7" i="20"/>
  <c r="DT24" i="20" s="1"/>
  <c r="DU45" i="20" s="1"/>
  <c r="B8" i="20"/>
  <c r="B25" i="20" s="1"/>
  <c r="B46" i="20" s="1"/>
  <c r="C8" i="20"/>
  <c r="D8" i="20"/>
  <c r="E8" i="20"/>
  <c r="M25" i="20" s="1"/>
  <c r="N47" i="20" s="1"/>
  <c r="F8" i="20"/>
  <c r="V25" i="20" s="1"/>
  <c r="V46" i="20" s="1"/>
  <c r="G8" i="20"/>
  <c r="H8" i="20"/>
  <c r="I8" i="20"/>
  <c r="AG25" i="20" s="1"/>
  <c r="AH47" i="20" s="1"/>
  <c r="J8" i="20"/>
  <c r="AP25" i="20" s="1"/>
  <c r="AP46" i="20" s="1"/>
  <c r="K8" i="20"/>
  <c r="L8" i="20"/>
  <c r="M8" i="20"/>
  <c r="BA25" i="20" s="1"/>
  <c r="BB47" i="20" s="1"/>
  <c r="N8" i="20"/>
  <c r="BJ25" i="20" s="1"/>
  <c r="BJ46" i="20" s="1"/>
  <c r="O8" i="20"/>
  <c r="P8" i="20"/>
  <c r="Q8" i="20"/>
  <c r="BU25" i="20" s="1"/>
  <c r="BV47" i="20" s="1"/>
  <c r="R8" i="20"/>
  <c r="CD25" i="20" s="1"/>
  <c r="CD46" i="20" s="1"/>
  <c r="S8" i="20"/>
  <c r="T8" i="20"/>
  <c r="U8" i="20"/>
  <c r="CP25" i="20" s="1"/>
  <c r="CQ47" i="20" s="1"/>
  <c r="V8" i="20"/>
  <c r="CY25" i="20" s="1"/>
  <c r="CY46" i="20" s="1"/>
  <c r="W8" i="20"/>
  <c r="X8" i="20"/>
  <c r="Y8" i="20"/>
  <c r="DJ25" i="20" s="1"/>
  <c r="DK47" i="20" s="1"/>
  <c r="Z8" i="20"/>
  <c r="DS25" i="20" s="1"/>
  <c r="DS46" i="20" s="1"/>
  <c r="AA8" i="20"/>
  <c r="B9" i="20"/>
  <c r="C9" i="20"/>
  <c r="C26" i="20" s="1"/>
  <c r="D49" i="20" s="1"/>
  <c r="D9" i="20"/>
  <c r="L26" i="20" s="1"/>
  <c r="L48" i="20" s="1"/>
  <c r="E9" i="20"/>
  <c r="F9" i="20"/>
  <c r="G9" i="20"/>
  <c r="W26" i="20" s="1"/>
  <c r="X49" i="20" s="1"/>
  <c r="H9" i="20"/>
  <c r="AF26" i="20" s="1"/>
  <c r="AF48" i="20" s="1"/>
  <c r="I9" i="20"/>
  <c r="J9" i="20"/>
  <c r="K9" i="20"/>
  <c r="AQ26" i="20" s="1"/>
  <c r="AR49" i="20" s="1"/>
  <c r="L9" i="20"/>
  <c r="AZ26" i="20" s="1"/>
  <c r="AZ48" i="20" s="1"/>
  <c r="M9" i="20"/>
  <c r="N9" i="20"/>
  <c r="O9" i="20"/>
  <c r="BK26" i="20" s="1"/>
  <c r="BL49" i="20" s="1"/>
  <c r="P9" i="20"/>
  <c r="BT26" i="20" s="1"/>
  <c r="BT48" i="20" s="1"/>
  <c r="Q9" i="20"/>
  <c r="R9" i="20"/>
  <c r="S9" i="20"/>
  <c r="CE26" i="20" s="1"/>
  <c r="CF49" i="20" s="1"/>
  <c r="T9" i="20"/>
  <c r="CO26" i="20" s="1"/>
  <c r="CO48" i="20" s="1"/>
  <c r="U9" i="20"/>
  <c r="V9" i="20"/>
  <c r="W9" i="20"/>
  <c r="CZ26" i="20" s="1"/>
  <c r="DA49" i="20" s="1"/>
  <c r="X9" i="20"/>
  <c r="DI26" i="20" s="1"/>
  <c r="DI48" i="20" s="1"/>
  <c r="Y9" i="20"/>
  <c r="Z9" i="20"/>
  <c r="AA9" i="20"/>
  <c r="DT26" i="20" s="1"/>
  <c r="DU49" i="20" s="1"/>
  <c r="B10" i="20"/>
  <c r="B27" i="20" s="1"/>
  <c r="B50" i="20" s="1"/>
  <c r="C10" i="20"/>
  <c r="D10" i="20"/>
  <c r="E10" i="20"/>
  <c r="M27" i="20" s="1"/>
  <c r="N51" i="20" s="1"/>
  <c r="F10" i="20"/>
  <c r="V27" i="20" s="1"/>
  <c r="V50" i="20" s="1"/>
  <c r="G10" i="20"/>
  <c r="H10" i="20"/>
  <c r="I10" i="20"/>
  <c r="AG27" i="20" s="1"/>
  <c r="AH51" i="20" s="1"/>
  <c r="J10" i="20"/>
  <c r="AP27" i="20" s="1"/>
  <c r="AP50" i="20" s="1"/>
  <c r="K10" i="20"/>
  <c r="L10" i="20"/>
  <c r="M10" i="20"/>
  <c r="BA27" i="20" s="1"/>
  <c r="BB51" i="20" s="1"/>
  <c r="N10" i="20"/>
  <c r="BJ27" i="20" s="1"/>
  <c r="BJ50" i="20" s="1"/>
  <c r="O10" i="20"/>
  <c r="P10" i="20"/>
  <c r="Q10" i="20"/>
  <c r="BU27" i="20" s="1"/>
  <c r="BV51" i="20" s="1"/>
  <c r="R10" i="20"/>
  <c r="CD27" i="20" s="1"/>
  <c r="CD50" i="20" s="1"/>
  <c r="S10" i="20"/>
  <c r="T10" i="20"/>
  <c r="U10" i="20"/>
  <c r="CP27" i="20" s="1"/>
  <c r="CQ51" i="20" s="1"/>
  <c r="V10" i="20"/>
  <c r="CY27" i="20" s="1"/>
  <c r="CY50" i="20" s="1"/>
  <c r="W10" i="20"/>
  <c r="X10" i="20"/>
  <c r="Y10" i="20"/>
  <c r="DJ27" i="20" s="1"/>
  <c r="DK51" i="20" s="1"/>
  <c r="Z10" i="20"/>
  <c r="DS27" i="20" s="1"/>
  <c r="DS50" i="20" s="1"/>
  <c r="AA10" i="20"/>
  <c r="B11" i="20"/>
  <c r="C11" i="20"/>
  <c r="C28" i="20" s="1"/>
  <c r="D53" i="20" s="1"/>
  <c r="D11" i="20"/>
  <c r="L28" i="20" s="1"/>
  <c r="L52" i="20" s="1"/>
  <c r="E11" i="20"/>
  <c r="F11" i="20"/>
  <c r="G11" i="20"/>
  <c r="W28" i="20" s="1"/>
  <c r="X53" i="20" s="1"/>
  <c r="H11" i="20"/>
  <c r="AF28" i="20" s="1"/>
  <c r="AF52" i="20" s="1"/>
  <c r="I11" i="20"/>
  <c r="J11" i="20"/>
  <c r="K11" i="20"/>
  <c r="AQ28" i="20" s="1"/>
  <c r="AR53" i="20" s="1"/>
  <c r="L11" i="20"/>
  <c r="AZ28" i="20" s="1"/>
  <c r="AZ52" i="20" s="1"/>
  <c r="M11" i="20"/>
  <c r="N11" i="20"/>
  <c r="O11" i="20"/>
  <c r="BK28" i="20" s="1"/>
  <c r="BL53" i="20" s="1"/>
  <c r="P11" i="20"/>
  <c r="BT28" i="20" s="1"/>
  <c r="BT52" i="20" s="1"/>
  <c r="Q11" i="20"/>
  <c r="R11" i="20"/>
  <c r="S11" i="20"/>
  <c r="CE28" i="20" s="1"/>
  <c r="CF53" i="20" s="1"/>
  <c r="T11" i="20"/>
  <c r="CO28" i="20" s="1"/>
  <c r="CO52" i="20" s="1"/>
  <c r="U11" i="20"/>
  <c r="V11" i="20"/>
  <c r="W11" i="20"/>
  <c r="CZ28" i="20" s="1"/>
  <c r="DA53" i="20" s="1"/>
  <c r="X11" i="20"/>
  <c r="DI28" i="20" s="1"/>
  <c r="DI52" i="20" s="1"/>
  <c r="Y11" i="20"/>
  <c r="Z11" i="20"/>
  <c r="AA11" i="20"/>
  <c r="DT28" i="20" s="1"/>
  <c r="DU53" i="20" s="1"/>
  <c r="B12" i="20"/>
  <c r="B29" i="20" s="1"/>
  <c r="B54" i="20" s="1"/>
  <c r="C12" i="20"/>
  <c r="D12" i="20"/>
  <c r="E12" i="20"/>
  <c r="M29" i="20" s="1"/>
  <c r="N55" i="20" s="1"/>
  <c r="F12" i="20"/>
  <c r="V29" i="20" s="1"/>
  <c r="V54" i="20" s="1"/>
  <c r="G12" i="20"/>
  <c r="H12" i="20"/>
  <c r="I12" i="20"/>
  <c r="AG29" i="20" s="1"/>
  <c r="AH55" i="20" s="1"/>
  <c r="J12" i="20"/>
  <c r="AP29" i="20" s="1"/>
  <c r="AP54" i="20" s="1"/>
  <c r="K12" i="20"/>
  <c r="L12" i="20"/>
  <c r="M12" i="20"/>
  <c r="BA29" i="20" s="1"/>
  <c r="BB55" i="20" s="1"/>
  <c r="N12" i="20"/>
  <c r="BJ29" i="20" s="1"/>
  <c r="BJ54" i="20" s="1"/>
  <c r="O12" i="20"/>
  <c r="P12" i="20"/>
  <c r="Q12" i="20"/>
  <c r="BU29" i="20" s="1"/>
  <c r="BV55" i="20" s="1"/>
  <c r="R12" i="20"/>
  <c r="CD29" i="20" s="1"/>
  <c r="CD54" i="20" s="1"/>
  <c r="S12" i="20"/>
  <c r="T12" i="20"/>
  <c r="U12" i="20"/>
  <c r="CP29" i="20" s="1"/>
  <c r="CQ55" i="20" s="1"/>
  <c r="V12" i="20"/>
  <c r="CY29" i="20" s="1"/>
  <c r="CY54" i="20" s="1"/>
  <c r="W12" i="20"/>
  <c r="X12" i="20"/>
  <c r="Y12" i="20"/>
  <c r="DJ29" i="20" s="1"/>
  <c r="DK55" i="20" s="1"/>
  <c r="Z12" i="20"/>
  <c r="DS29" i="20" s="1"/>
  <c r="DS54" i="20" s="1"/>
  <c r="AA12" i="20"/>
  <c r="B13" i="20"/>
  <c r="C13" i="20"/>
  <c r="C30" i="20" s="1"/>
  <c r="D57" i="20" s="1"/>
  <c r="D13" i="20"/>
  <c r="L30" i="20" s="1"/>
  <c r="L56" i="20" s="1"/>
  <c r="E13" i="20"/>
  <c r="F13" i="20"/>
  <c r="G13" i="20"/>
  <c r="W30" i="20" s="1"/>
  <c r="X57" i="20" s="1"/>
  <c r="H13" i="20"/>
  <c r="AF30" i="20" s="1"/>
  <c r="AF56" i="20" s="1"/>
  <c r="I13" i="20"/>
  <c r="J13" i="20"/>
  <c r="K13" i="20"/>
  <c r="AQ30" i="20" s="1"/>
  <c r="AR57" i="20" s="1"/>
  <c r="AS57" i="20" s="1"/>
  <c r="L13" i="20"/>
  <c r="AZ30" i="20" s="1"/>
  <c r="AZ56" i="20" s="1"/>
  <c r="M13" i="20"/>
  <c r="N13" i="20"/>
  <c r="O13" i="20"/>
  <c r="BK30" i="20" s="1"/>
  <c r="BL57" i="20" s="1"/>
  <c r="P13" i="20"/>
  <c r="BT30" i="20" s="1"/>
  <c r="BT56" i="20" s="1"/>
  <c r="Q13" i="20"/>
  <c r="R13" i="20"/>
  <c r="S13" i="20"/>
  <c r="CE30" i="20" s="1"/>
  <c r="CF57" i="20" s="1"/>
  <c r="CG57" i="20" s="1"/>
  <c r="T13" i="20"/>
  <c r="CO30" i="20" s="1"/>
  <c r="CO56" i="20" s="1"/>
  <c r="V13" i="20"/>
  <c r="CY30" i="20" s="1"/>
  <c r="CY56" i="20" s="1"/>
  <c r="W13" i="20"/>
  <c r="CZ30" i="20" s="1"/>
  <c r="DA57" i="20" s="1"/>
  <c r="X13" i="20"/>
  <c r="DI30" i="20" s="1"/>
  <c r="DI56" i="20" s="1"/>
  <c r="Y13" i="20"/>
  <c r="DJ30" i="20" s="1"/>
  <c r="DK57" i="20" s="1"/>
  <c r="Z13" i="20"/>
  <c r="AA13" i="20"/>
  <c r="DT30" i="20" s="1"/>
  <c r="DU57" i="20" s="1"/>
  <c r="B14" i="20"/>
  <c r="B31" i="20" s="1"/>
  <c r="B58" i="20" s="1"/>
  <c r="C14" i="20"/>
  <c r="C31" i="20" s="1"/>
  <c r="D59" i="20" s="1"/>
  <c r="E59" i="20" s="1"/>
  <c r="D14" i="20"/>
  <c r="E14" i="20"/>
  <c r="M31" i="20" s="1"/>
  <c r="N59" i="20" s="1"/>
  <c r="F14" i="20"/>
  <c r="V31" i="20" s="1"/>
  <c r="V58" i="20" s="1"/>
  <c r="G14" i="20"/>
  <c r="W31" i="20" s="1"/>
  <c r="X59" i="20" s="1"/>
  <c r="Y59" i="20" s="1"/>
  <c r="H14" i="20"/>
  <c r="I14" i="20"/>
  <c r="AG31" i="20" s="1"/>
  <c r="AH59" i="20" s="1"/>
  <c r="J14" i="20"/>
  <c r="AP31" i="20" s="1"/>
  <c r="AP58" i="20" s="1"/>
  <c r="K14" i="20"/>
  <c r="AQ31" i="20" s="1"/>
  <c r="AR59" i="20" s="1"/>
  <c r="AS59" i="20" s="1"/>
  <c r="L14" i="20"/>
  <c r="M14" i="20"/>
  <c r="BA31" i="20" s="1"/>
  <c r="BB59" i="20" s="1"/>
  <c r="N14" i="20"/>
  <c r="BJ31" i="20" s="1"/>
  <c r="BJ58" i="20" s="1"/>
  <c r="O14" i="20"/>
  <c r="BK31" i="20" s="1"/>
  <c r="BL59" i="20" s="1"/>
  <c r="BM59" i="20" s="1"/>
  <c r="P14" i="20"/>
  <c r="Q14" i="20"/>
  <c r="BU31" i="20" s="1"/>
  <c r="BV59" i="20" s="1"/>
  <c r="R14" i="20"/>
  <c r="CD31" i="20" s="1"/>
  <c r="CD58" i="20" s="1"/>
  <c r="S14" i="20"/>
  <c r="CE31" i="20" s="1"/>
  <c r="CF59" i="20" s="1"/>
  <c r="CG59" i="20" s="1"/>
  <c r="T14" i="20"/>
  <c r="U14" i="20"/>
  <c r="CP31" i="20" s="1"/>
  <c r="CQ59" i="20" s="1"/>
  <c r="V14" i="20"/>
  <c r="CY31" i="20" s="1"/>
  <c r="CY58" i="20" s="1"/>
  <c r="W14" i="20"/>
  <c r="CZ31" i="20" s="1"/>
  <c r="DA59" i="20" s="1"/>
  <c r="DB59" i="20" s="1"/>
  <c r="X14" i="20"/>
  <c r="Y14" i="20"/>
  <c r="DJ31" i="20" s="1"/>
  <c r="DK59" i="20" s="1"/>
  <c r="Z14" i="20"/>
  <c r="DS31" i="20" s="1"/>
  <c r="DS58" i="20" s="1"/>
  <c r="AA14" i="20"/>
  <c r="DT31" i="20" s="1"/>
  <c r="DU59" i="20" s="1"/>
  <c r="DV59" i="20" s="1"/>
  <c r="C32" i="20"/>
  <c r="W32" i="20"/>
  <c r="AQ32" i="20"/>
  <c r="BK32" i="20"/>
  <c r="CE32" i="20"/>
  <c r="CZ32" i="20"/>
  <c r="DT32" i="20"/>
  <c r="C3" i="20"/>
  <c r="D3" i="20"/>
  <c r="E3" i="20"/>
  <c r="F3" i="20"/>
  <c r="V20" i="20" s="1"/>
  <c r="V36" i="20" s="1"/>
  <c r="G3" i="20"/>
  <c r="H3" i="20"/>
  <c r="I3" i="20"/>
  <c r="J3" i="20"/>
  <c r="AP20" i="20" s="1"/>
  <c r="AP36" i="20" s="1"/>
  <c r="K3" i="20"/>
  <c r="AQ20" i="20" s="1"/>
  <c r="AR37" i="20" s="1"/>
  <c r="AS37" i="20" s="1"/>
  <c r="L3" i="20"/>
  <c r="M3" i="20"/>
  <c r="N3" i="20"/>
  <c r="BJ20" i="20" s="1"/>
  <c r="BJ36" i="20" s="1"/>
  <c r="O3" i="20"/>
  <c r="P3" i="20"/>
  <c r="Q3" i="20"/>
  <c r="R3" i="20"/>
  <c r="CD20" i="20" s="1"/>
  <c r="CD36" i="20" s="1"/>
  <c r="S3" i="20"/>
  <c r="CE20" i="20" s="1"/>
  <c r="CF37" i="20" s="1"/>
  <c r="CG37" i="20" s="1"/>
  <c r="T3" i="20"/>
  <c r="V3" i="20"/>
  <c r="CY20" i="20" s="1"/>
  <c r="CY36" i="20" s="1"/>
  <c r="W3" i="20"/>
  <c r="CZ20" i="20" s="1"/>
  <c r="DA37" i="20" s="1"/>
  <c r="X3" i="20"/>
  <c r="DI20" i="20" s="1"/>
  <c r="DI36" i="20" s="1"/>
  <c r="Y3" i="20"/>
  <c r="Z3" i="20"/>
  <c r="DS20" i="20" s="1"/>
  <c r="DS36" i="20" s="1"/>
  <c r="AA3" i="20"/>
  <c r="DT20" i="20" s="1"/>
  <c r="DU37" i="20" s="1"/>
  <c r="DV37" i="20" s="1"/>
  <c r="B3" i="20"/>
  <c r="B20" i="20" s="1"/>
  <c r="B36" i="20" s="1"/>
  <c r="Z4" i="19"/>
  <c r="DS21" i="19" s="1"/>
  <c r="DS38" i="19" s="1"/>
  <c r="AA4" i="19"/>
  <c r="DT21" i="19" s="1"/>
  <c r="DU39" i="19" s="1"/>
  <c r="DV39" i="19" s="1"/>
  <c r="Z5" i="19"/>
  <c r="DS22" i="19" s="1"/>
  <c r="DS40" i="19" s="1"/>
  <c r="AA5" i="19"/>
  <c r="DT22" i="19" s="1"/>
  <c r="DU41" i="19" s="1"/>
  <c r="DV41" i="19" s="1"/>
  <c r="Z6" i="19"/>
  <c r="DS23" i="19" s="1"/>
  <c r="DS42" i="19" s="1"/>
  <c r="AA6" i="19"/>
  <c r="DT23" i="19" s="1"/>
  <c r="DU43" i="19" s="1"/>
  <c r="DV43" i="19" s="1"/>
  <c r="Z7" i="19"/>
  <c r="DS24" i="19" s="1"/>
  <c r="DS44" i="19" s="1"/>
  <c r="AA7" i="19"/>
  <c r="DT24" i="19" s="1"/>
  <c r="DU45" i="19" s="1"/>
  <c r="DV45" i="19" s="1"/>
  <c r="Z8" i="19"/>
  <c r="DS25" i="19" s="1"/>
  <c r="DS46" i="19" s="1"/>
  <c r="AA8" i="19"/>
  <c r="DT25" i="19" s="1"/>
  <c r="DU47" i="19" s="1"/>
  <c r="DV47" i="19" s="1"/>
  <c r="Z9" i="19"/>
  <c r="AA9" i="19"/>
  <c r="DT26" i="19" s="1"/>
  <c r="DU49" i="19" s="1"/>
  <c r="DV49" i="19" s="1"/>
  <c r="Z10" i="19"/>
  <c r="DS27" i="19" s="1"/>
  <c r="DS50" i="19" s="1"/>
  <c r="AA10" i="19"/>
  <c r="DT27" i="19" s="1"/>
  <c r="DU51" i="19" s="1"/>
  <c r="DV51" i="19" s="1"/>
  <c r="Z11" i="19"/>
  <c r="DS28" i="19" s="1"/>
  <c r="DS52" i="19" s="1"/>
  <c r="AA11" i="19"/>
  <c r="DT28" i="19" s="1"/>
  <c r="DU53" i="19" s="1"/>
  <c r="DV53" i="19" s="1"/>
  <c r="Z12" i="19"/>
  <c r="DS29" i="19" s="1"/>
  <c r="DS54" i="19" s="1"/>
  <c r="AA12" i="19"/>
  <c r="DT29" i="19" s="1"/>
  <c r="DU55" i="19" s="1"/>
  <c r="DV55" i="19" s="1"/>
  <c r="Z13" i="19"/>
  <c r="AA13" i="19"/>
  <c r="DT30" i="19" s="1"/>
  <c r="DU57" i="19" s="1"/>
  <c r="Z14" i="19"/>
  <c r="DS31" i="19" s="1"/>
  <c r="DS58" i="19" s="1"/>
  <c r="AA14" i="19"/>
  <c r="DT31" i="19" s="1"/>
  <c r="DU59" i="19" s="1"/>
  <c r="Z15" i="19"/>
  <c r="DS32" i="19" s="1"/>
  <c r="DS60" i="19" s="1"/>
  <c r="AA15" i="19"/>
  <c r="DT32" i="19" s="1"/>
  <c r="AA3" i="19"/>
  <c r="Z3" i="19"/>
  <c r="DS20" i="19" s="1"/>
  <c r="DS36" i="19" s="1"/>
  <c r="X4" i="19"/>
  <c r="Y4" i="19"/>
  <c r="DJ21" i="19" s="1"/>
  <c r="DK39" i="19" s="1"/>
  <c r="DL39" i="19" s="1"/>
  <c r="X5" i="19"/>
  <c r="DI22" i="19" s="1"/>
  <c r="DI40" i="19" s="1"/>
  <c r="Y5" i="19"/>
  <c r="DJ22" i="19" s="1"/>
  <c r="DK41" i="19" s="1"/>
  <c r="DL41" i="19" s="1"/>
  <c r="X6" i="19"/>
  <c r="DI23" i="19" s="1"/>
  <c r="DI42" i="19" s="1"/>
  <c r="Y6" i="19"/>
  <c r="DJ23" i="19" s="1"/>
  <c r="DK43" i="19" s="1"/>
  <c r="DL43" i="19" s="1"/>
  <c r="X7" i="19"/>
  <c r="DI24" i="19" s="1"/>
  <c r="DI44" i="19" s="1"/>
  <c r="Y7" i="19"/>
  <c r="DJ24" i="19" s="1"/>
  <c r="DK45" i="19" s="1"/>
  <c r="DL45" i="19" s="1"/>
  <c r="X8" i="19"/>
  <c r="Y8" i="19"/>
  <c r="DJ25" i="19" s="1"/>
  <c r="DK47" i="19" s="1"/>
  <c r="DL47" i="19" s="1"/>
  <c r="X9" i="19"/>
  <c r="DI26" i="19" s="1"/>
  <c r="DI48" i="19" s="1"/>
  <c r="Y9" i="19"/>
  <c r="DJ26" i="19" s="1"/>
  <c r="DK49" i="19" s="1"/>
  <c r="DL49" i="19" s="1"/>
  <c r="X10" i="19"/>
  <c r="Y10" i="19"/>
  <c r="DJ27" i="19" s="1"/>
  <c r="DK51" i="19" s="1"/>
  <c r="DL51" i="19" s="1"/>
  <c r="X11" i="19"/>
  <c r="DI28" i="19" s="1"/>
  <c r="DI52" i="19" s="1"/>
  <c r="Y11" i="19"/>
  <c r="DJ28" i="19" s="1"/>
  <c r="DK53" i="19" s="1"/>
  <c r="DL53" i="19" s="1"/>
  <c r="X12" i="19"/>
  <c r="DI29" i="19" s="1"/>
  <c r="DI54" i="19" s="1"/>
  <c r="Y12" i="19"/>
  <c r="DJ29" i="19" s="1"/>
  <c r="DK55" i="19" s="1"/>
  <c r="DL55" i="19" s="1"/>
  <c r="X13" i="19"/>
  <c r="DI30" i="19" s="1"/>
  <c r="DI56" i="19" s="1"/>
  <c r="Y13" i="19"/>
  <c r="DJ30" i="19" s="1"/>
  <c r="DK57" i="19" s="1"/>
  <c r="DL57" i="19" s="1"/>
  <c r="X14" i="19"/>
  <c r="DI31" i="19" s="1"/>
  <c r="DI58" i="19" s="1"/>
  <c r="Y14" i="19"/>
  <c r="DJ31" i="19" s="1"/>
  <c r="DK59" i="19" s="1"/>
  <c r="DL59" i="19" s="1"/>
  <c r="X15" i="19"/>
  <c r="DI32" i="19" s="1"/>
  <c r="DI60" i="19" s="1"/>
  <c r="Y15" i="19"/>
  <c r="DJ32" i="19" s="1"/>
  <c r="Y3" i="19"/>
  <c r="X3" i="19"/>
  <c r="DI20" i="19" s="1"/>
  <c r="DI36" i="19" s="1"/>
  <c r="V4" i="19"/>
  <c r="CY21" i="19" s="1"/>
  <c r="CY38" i="19" s="1"/>
  <c r="W4" i="19"/>
  <c r="CZ21" i="19" s="1"/>
  <c r="DA39" i="19" s="1"/>
  <c r="DB39" i="19" s="1"/>
  <c r="V5" i="19"/>
  <c r="W5" i="19"/>
  <c r="CZ22" i="19" s="1"/>
  <c r="DA41" i="19" s="1"/>
  <c r="DB41" i="19" s="1"/>
  <c r="V6" i="19"/>
  <c r="CY23" i="19" s="1"/>
  <c r="CY42" i="19" s="1"/>
  <c r="W6" i="19"/>
  <c r="CZ23" i="19" s="1"/>
  <c r="DA43" i="19" s="1"/>
  <c r="DB43" i="19" s="1"/>
  <c r="V7" i="19"/>
  <c r="CY24" i="19" s="1"/>
  <c r="CY44" i="19" s="1"/>
  <c r="W7" i="19"/>
  <c r="CZ24" i="19" s="1"/>
  <c r="DA45" i="19" s="1"/>
  <c r="DB45" i="19" s="1"/>
  <c r="V8" i="19"/>
  <c r="CY25" i="19" s="1"/>
  <c r="CY46" i="19" s="1"/>
  <c r="W8" i="19"/>
  <c r="CZ25" i="19" s="1"/>
  <c r="DA47" i="19" s="1"/>
  <c r="DB47" i="19" s="1"/>
  <c r="V9" i="19"/>
  <c r="W9" i="19"/>
  <c r="CZ26" i="19" s="1"/>
  <c r="DA49" i="19" s="1"/>
  <c r="DB49" i="19" s="1"/>
  <c r="V10" i="19"/>
  <c r="CY27" i="19" s="1"/>
  <c r="CY50" i="19" s="1"/>
  <c r="W10" i="19"/>
  <c r="CZ27" i="19" s="1"/>
  <c r="DA51" i="19" s="1"/>
  <c r="DB51" i="19" s="1"/>
  <c r="V11" i="19"/>
  <c r="CY28" i="19" s="1"/>
  <c r="CY52" i="19" s="1"/>
  <c r="W11" i="19"/>
  <c r="CZ28" i="19" s="1"/>
  <c r="DA53" i="19" s="1"/>
  <c r="DB53" i="19" s="1"/>
  <c r="V12" i="19"/>
  <c r="CY29" i="19" s="1"/>
  <c r="CY54" i="19" s="1"/>
  <c r="W12" i="19"/>
  <c r="CZ29" i="19" s="1"/>
  <c r="DA55" i="19" s="1"/>
  <c r="DB55" i="19" s="1"/>
  <c r="V13" i="19"/>
  <c r="CY30" i="19" s="1"/>
  <c r="CY56" i="19" s="1"/>
  <c r="W13" i="19"/>
  <c r="CZ30" i="19" s="1"/>
  <c r="DA57" i="19" s="1"/>
  <c r="DB57" i="19" s="1"/>
  <c r="V14" i="19"/>
  <c r="CY31" i="19" s="1"/>
  <c r="CY58" i="19" s="1"/>
  <c r="W14" i="19"/>
  <c r="CZ31" i="19" s="1"/>
  <c r="DA59" i="19" s="1"/>
  <c r="DB59" i="19" s="1"/>
  <c r="V15" i="19"/>
  <c r="W15" i="19"/>
  <c r="CZ32" i="19" s="1"/>
  <c r="W3" i="19"/>
  <c r="V3" i="19"/>
  <c r="CY20" i="19" s="1"/>
  <c r="CY36" i="19" s="1"/>
  <c r="T4" i="19"/>
  <c r="CO21" i="19" s="1"/>
  <c r="CO38" i="19" s="1"/>
  <c r="U4" i="19"/>
  <c r="CP21" i="19" s="1"/>
  <c r="CQ39" i="19" s="1"/>
  <c r="CR39" i="19" s="1"/>
  <c r="T5" i="19"/>
  <c r="CO22" i="19" s="1"/>
  <c r="CO40" i="19" s="1"/>
  <c r="U5" i="19"/>
  <c r="CP22" i="19" s="1"/>
  <c r="CQ41" i="19" s="1"/>
  <c r="CR41" i="19" s="1"/>
  <c r="T6" i="19"/>
  <c r="CO23" i="19" s="1"/>
  <c r="CO42" i="19" s="1"/>
  <c r="U6" i="19"/>
  <c r="CP23" i="19" s="1"/>
  <c r="CQ43" i="19" s="1"/>
  <c r="CR43" i="19" s="1"/>
  <c r="T7" i="19"/>
  <c r="CO24" i="19" s="1"/>
  <c r="CO44" i="19" s="1"/>
  <c r="U7" i="19"/>
  <c r="CP24" i="19" s="1"/>
  <c r="CQ45" i="19" s="1"/>
  <c r="CR45" i="19" s="1"/>
  <c r="T8" i="19"/>
  <c r="CO25" i="19" s="1"/>
  <c r="CO46" i="19" s="1"/>
  <c r="U8" i="19"/>
  <c r="CP25" i="19" s="1"/>
  <c r="CQ47" i="19" s="1"/>
  <c r="CR47" i="19" s="1"/>
  <c r="T9" i="19"/>
  <c r="CO26" i="19" s="1"/>
  <c r="CO48" i="19" s="1"/>
  <c r="U9" i="19"/>
  <c r="CP26" i="19" s="1"/>
  <c r="CQ49" i="19" s="1"/>
  <c r="CR49" i="19" s="1"/>
  <c r="T10" i="19"/>
  <c r="CO27" i="19" s="1"/>
  <c r="CO50" i="19" s="1"/>
  <c r="U10" i="19"/>
  <c r="CP27" i="19" s="1"/>
  <c r="CQ51" i="19" s="1"/>
  <c r="CR51" i="19" s="1"/>
  <c r="T11" i="19"/>
  <c r="CO28" i="19" s="1"/>
  <c r="CO52" i="19" s="1"/>
  <c r="U11" i="19"/>
  <c r="CP28" i="19" s="1"/>
  <c r="CQ53" i="19" s="1"/>
  <c r="CR53" i="19" s="1"/>
  <c r="T12" i="19"/>
  <c r="CO29" i="19" s="1"/>
  <c r="CO54" i="19" s="1"/>
  <c r="U12" i="19"/>
  <c r="CP29" i="19" s="1"/>
  <c r="CQ55" i="19" s="1"/>
  <c r="CR55" i="19" s="1"/>
  <c r="T13" i="19"/>
  <c r="CO30" i="19" s="1"/>
  <c r="CO56" i="19" s="1"/>
  <c r="U13" i="19"/>
  <c r="CP30" i="19" s="1"/>
  <c r="CQ57" i="19" s="1"/>
  <c r="CR57" i="19" s="1"/>
  <c r="T14" i="19"/>
  <c r="U14" i="19"/>
  <c r="CP31" i="19" s="1"/>
  <c r="CQ59" i="19" s="1"/>
  <c r="CR59" i="19" s="1"/>
  <c r="T15" i="19"/>
  <c r="CO32" i="19" s="1"/>
  <c r="CO60" i="19" s="1"/>
  <c r="U15" i="19"/>
  <c r="CP32" i="19" s="1"/>
  <c r="U3" i="19"/>
  <c r="T3" i="19"/>
  <c r="CO20" i="19" s="1"/>
  <c r="CO36" i="19" s="1"/>
  <c r="R4" i="19"/>
  <c r="CD21" i="19" s="1"/>
  <c r="CD38" i="19" s="1"/>
  <c r="S4" i="19"/>
  <c r="CE21" i="19" s="1"/>
  <c r="CF39" i="19" s="1"/>
  <c r="CG39" i="19" s="1"/>
  <c r="R5" i="19"/>
  <c r="S5" i="19"/>
  <c r="CE22" i="19" s="1"/>
  <c r="CF41" i="19" s="1"/>
  <c r="CG41" i="19" s="1"/>
  <c r="R6" i="19"/>
  <c r="CD23" i="19" s="1"/>
  <c r="CD42" i="19" s="1"/>
  <c r="S6" i="19"/>
  <c r="CE23" i="19" s="1"/>
  <c r="CF43" i="19" s="1"/>
  <c r="CG43" i="19" s="1"/>
  <c r="R7" i="19"/>
  <c r="CD24" i="19" s="1"/>
  <c r="CD44" i="19" s="1"/>
  <c r="S7" i="19"/>
  <c r="CE24" i="19" s="1"/>
  <c r="CF45" i="19" s="1"/>
  <c r="CG45" i="19" s="1"/>
  <c r="R8" i="19"/>
  <c r="CD25" i="19" s="1"/>
  <c r="CD46" i="19" s="1"/>
  <c r="S8" i="19"/>
  <c r="CE25" i="19" s="1"/>
  <c r="CF47" i="19" s="1"/>
  <c r="CG47" i="19" s="1"/>
  <c r="R9" i="19"/>
  <c r="CD26" i="19" s="1"/>
  <c r="CD48" i="19" s="1"/>
  <c r="S9" i="19"/>
  <c r="CE26" i="19" s="1"/>
  <c r="CF49" i="19" s="1"/>
  <c r="CG49" i="19" s="1"/>
  <c r="R10" i="19"/>
  <c r="CD27" i="19" s="1"/>
  <c r="CD50" i="19" s="1"/>
  <c r="S10" i="19"/>
  <c r="CE27" i="19" s="1"/>
  <c r="CF51" i="19" s="1"/>
  <c r="CG51" i="19" s="1"/>
  <c r="R11" i="19"/>
  <c r="S11" i="19"/>
  <c r="CE28" i="19" s="1"/>
  <c r="CF53" i="19" s="1"/>
  <c r="CG53" i="19" s="1"/>
  <c r="R12" i="19"/>
  <c r="CD29" i="19" s="1"/>
  <c r="CD54" i="19" s="1"/>
  <c r="S12" i="19"/>
  <c r="CE29" i="19" s="1"/>
  <c r="CF55" i="19" s="1"/>
  <c r="CG55" i="19" s="1"/>
  <c r="R13" i="19"/>
  <c r="CD30" i="19" s="1"/>
  <c r="CD56" i="19" s="1"/>
  <c r="S13" i="19"/>
  <c r="CE30" i="19" s="1"/>
  <c r="CF57" i="19" s="1"/>
  <c r="R14" i="19"/>
  <c r="CD31" i="19" s="1"/>
  <c r="CD58" i="19" s="1"/>
  <c r="S14" i="19"/>
  <c r="CE31" i="19" s="1"/>
  <c r="CF59" i="19" s="1"/>
  <c r="R15" i="19"/>
  <c r="S15" i="19"/>
  <c r="CE32" i="19" s="1"/>
  <c r="S3" i="19"/>
  <c r="R3" i="19"/>
  <c r="CD20" i="19" s="1"/>
  <c r="CD36" i="19" s="1"/>
  <c r="P4" i="19"/>
  <c r="Q4" i="19"/>
  <c r="BU21" i="19" s="1"/>
  <c r="BV39" i="19" s="1"/>
  <c r="BW39" i="19" s="1"/>
  <c r="P5" i="19"/>
  <c r="BT22" i="19" s="1"/>
  <c r="BT40" i="19" s="1"/>
  <c r="Q5" i="19"/>
  <c r="BU22" i="19" s="1"/>
  <c r="BV41" i="19" s="1"/>
  <c r="BW41" i="19" s="1"/>
  <c r="P6" i="19"/>
  <c r="Q6" i="19"/>
  <c r="BU23" i="19" s="1"/>
  <c r="BV43" i="19" s="1"/>
  <c r="BW43" i="19" s="1"/>
  <c r="P7" i="19"/>
  <c r="BT24" i="19" s="1"/>
  <c r="BT44" i="19" s="1"/>
  <c r="Q7" i="19"/>
  <c r="BU24" i="19" s="1"/>
  <c r="BV45" i="19" s="1"/>
  <c r="BW45" i="19" s="1"/>
  <c r="P8" i="19"/>
  <c r="BT25" i="19" s="1"/>
  <c r="BT46" i="19" s="1"/>
  <c r="Q8" i="19"/>
  <c r="BU25" i="19" s="1"/>
  <c r="BV47" i="19" s="1"/>
  <c r="BW47" i="19" s="1"/>
  <c r="P9" i="19"/>
  <c r="BT26" i="19" s="1"/>
  <c r="BT48" i="19" s="1"/>
  <c r="Q9" i="19"/>
  <c r="BU26" i="19" s="1"/>
  <c r="BV49" i="19" s="1"/>
  <c r="BW49" i="19" s="1"/>
  <c r="P10" i="19"/>
  <c r="Q10" i="19"/>
  <c r="BU27" i="19" s="1"/>
  <c r="BV51" i="19" s="1"/>
  <c r="BW51" i="19" s="1"/>
  <c r="P11" i="19"/>
  <c r="BT28" i="19" s="1"/>
  <c r="BT52" i="19" s="1"/>
  <c r="Q11" i="19"/>
  <c r="BU28" i="19" s="1"/>
  <c r="BV53" i="19" s="1"/>
  <c r="BW53" i="19" s="1"/>
  <c r="P12" i="19"/>
  <c r="BT29" i="19" s="1"/>
  <c r="BT54" i="19" s="1"/>
  <c r="Q12" i="19"/>
  <c r="BU29" i="19" s="1"/>
  <c r="BV55" i="19" s="1"/>
  <c r="BW55" i="19" s="1"/>
  <c r="P13" i="19"/>
  <c r="BT30" i="19" s="1"/>
  <c r="BT56" i="19" s="1"/>
  <c r="Q13" i="19"/>
  <c r="BU30" i="19" s="1"/>
  <c r="BV57" i="19" s="1"/>
  <c r="BW57" i="19" s="1"/>
  <c r="P14" i="19"/>
  <c r="BT31" i="19" s="1"/>
  <c r="BT58" i="19" s="1"/>
  <c r="Q14" i="19"/>
  <c r="BU31" i="19" s="1"/>
  <c r="BV59" i="19" s="1"/>
  <c r="BW59" i="19" s="1"/>
  <c r="P15" i="19"/>
  <c r="BT32" i="19" s="1"/>
  <c r="BT60" i="19" s="1"/>
  <c r="Q15" i="19"/>
  <c r="BU32" i="19" s="1"/>
  <c r="Q3" i="19"/>
  <c r="P3" i="19"/>
  <c r="BT20" i="19" s="1"/>
  <c r="BT36" i="19" s="1"/>
  <c r="N4" i="19"/>
  <c r="BJ21" i="19" s="1"/>
  <c r="BJ38" i="19" s="1"/>
  <c r="O4" i="19"/>
  <c r="BK21" i="19" s="1"/>
  <c r="BL39" i="19" s="1"/>
  <c r="BM39" i="19" s="1"/>
  <c r="N5" i="19"/>
  <c r="BJ22" i="19" s="1"/>
  <c r="BJ40" i="19" s="1"/>
  <c r="O5" i="19"/>
  <c r="BK22" i="19" s="1"/>
  <c r="BL41" i="19" s="1"/>
  <c r="BM41" i="19" s="1"/>
  <c r="N6" i="19"/>
  <c r="BJ23" i="19" s="1"/>
  <c r="BJ42" i="19" s="1"/>
  <c r="O6" i="19"/>
  <c r="BK23" i="19" s="1"/>
  <c r="BL43" i="19" s="1"/>
  <c r="BM43" i="19" s="1"/>
  <c r="N7" i="19"/>
  <c r="O7" i="19"/>
  <c r="BK24" i="19" s="1"/>
  <c r="BL45" i="19" s="1"/>
  <c r="BM45" i="19" s="1"/>
  <c r="N8" i="19"/>
  <c r="BJ25" i="19" s="1"/>
  <c r="BJ46" i="19" s="1"/>
  <c r="O8" i="19"/>
  <c r="BK25" i="19" s="1"/>
  <c r="BL47" i="19" s="1"/>
  <c r="BM47" i="19" s="1"/>
  <c r="N9" i="19"/>
  <c r="BJ26" i="19" s="1"/>
  <c r="BJ48" i="19" s="1"/>
  <c r="O9" i="19"/>
  <c r="BK26" i="19" s="1"/>
  <c r="BL49" i="19" s="1"/>
  <c r="BM49" i="19" s="1"/>
  <c r="N10" i="19"/>
  <c r="BJ27" i="19" s="1"/>
  <c r="BJ50" i="19" s="1"/>
  <c r="O10" i="19"/>
  <c r="BK27" i="19" s="1"/>
  <c r="BL51" i="19" s="1"/>
  <c r="BM51" i="19" s="1"/>
  <c r="N11" i="19"/>
  <c r="O11" i="19"/>
  <c r="BK28" i="19" s="1"/>
  <c r="BL53" i="19" s="1"/>
  <c r="BM53" i="19" s="1"/>
  <c r="N12" i="19"/>
  <c r="BJ29" i="19" s="1"/>
  <c r="BJ54" i="19" s="1"/>
  <c r="O12" i="19"/>
  <c r="BK29" i="19" s="1"/>
  <c r="BL55" i="19" s="1"/>
  <c r="BM55" i="19" s="1"/>
  <c r="N13" i="19"/>
  <c r="BJ30" i="19" s="1"/>
  <c r="BJ56" i="19" s="1"/>
  <c r="O13" i="19"/>
  <c r="BK30" i="19" s="1"/>
  <c r="BL57" i="19" s="1"/>
  <c r="BM57" i="19" s="1"/>
  <c r="N14" i="19"/>
  <c r="BJ31" i="19" s="1"/>
  <c r="BJ58" i="19" s="1"/>
  <c r="O14" i="19"/>
  <c r="BK31" i="19" s="1"/>
  <c r="BL59" i="19" s="1"/>
  <c r="BM59" i="19" s="1"/>
  <c r="N15" i="19"/>
  <c r="BJ32" i="19" s="1"/>
  <c r="BJ60" i="19" s="1"/>
  <c r="O15" i="19"/>
  <c r="BK32" i="19" s="1"/>
  <c r="O3" i="19"/>
  <c r="N3" i="19"/>
  <c r="BJ20" i="19" s="1"/>
  <c r="BJ36" i="19" s="1"/>
  <c r="L4" i="19"/>
  <c r="AZ21" i="19" s="1"/>
  <c r="AZ38" i="19" s="1"/>
  <c r="M4" i="19"/>
  <c r="BA21" i="19" s="1"/>
  <c r="BB39" i="19" s="1"/>
  <c r="BC39" i="19" s="1"/>
  <c r="L5" i="19"/>
  <c r="AZ22" i="19" s="1"/>
  <c r="AZ40" i="19" s="1"/>
  <c r="M5" i="19"/>
  <c r="BA22" i="19" s="1"/>
  <c r="BB41" i="19" s="1"/>
  <c r="BC41" i="19" s="1"/>
  <c r="L6" i="19"/>
  <c r="M6" i="19"/>
  <c r="BA23" i="19" s="1"/>
  <c r="BB43" i="19" s="1"/>
  <c r="BC43" i="19" s="1"/>
  <c r="L7" i="19"/>
  <c r="AZ24" i="19" s="1"/>
  <c r="AZ44" i="19" s="1"/>
  <c r="M7" i="19"/>
  <c r="BA24" i="19" s="1"/>
  <c r="BB45" i="19" s="1"/>
  <c r="BC45" i="19" s="1"/>
  <c r="L8" i="19"/>
  <c r="AZ25" i="19" s="1"/>
  <c r="AZ46" i="19" s="1"/>
  <c r="M8" i="19"/>
  <c r="BA25" i="19" s="1"/>
  <c r="BB47" i="19" s="1"/>
  <c r="BC47" i="19" s="1"/>
  <c r="L9" i="19"/>
  <c r="AZ26" i="19" s="1"/>
  <c r="AZ48" i="19" s="1"/>
  <c r="M9" i="19"/>
  <c r="BA26" i="19" s="1"/>
  <c r="BB49" i="19" s="1"/>
  <c r="BC49" i="19" s="1"/>
  <c r="L10" i="19"/>
  <c r="AZ27" i="19" s="1"/>
  <c r="AZ50" i="19" s="1"/>
  <c r="M10" i="19"/>
  <c r="BA27" i="19" s="1"/>
  <c r="BB51" i="19" s="1"/>
  <c r="BC51" i="19" s="1"/>
  <c r="L11" i="19"/>
  <c r="AZ28" i="19" s="1"/>
  <c r="AZ52" i="19" s="1"/>
  <c r="M11" i="19"/>
  <c r="BA28" i="19" s="1"/>
  <c r="BB53" i="19" s="1"/>
  <c r="BC53" i="19" s="1"/>
  <c r="L12" i="19"/>
  <c r="M12" i="19"/>
  <c r="BA29" i="19" s="1"/>
  <c r="BB55" i="19" s="1"/>
  <c r="BC55" i="19" s="1"/>
  <c r="L13" i="19"/>
  <c r="AZ30" i="19" s="1"/>
  <c r="AZ56" i="19" s="1"/>
  <c r="M13" i="19"/>
  <c r="BA30" i="19" s="1"/>
  <c r="BB57" i="19" s="1"/>
  <c r="BC57" i="19" s="1"/>
  <c r="L14" i="19"/>
  <c r="AZ31" i="19" s="1"/>
  <c r="AZ58" i="19" s="1"/>
  <c r="M14" i="19"/>
  <c r="BA31" i="19" s="1"/>
  <c r="BB59" i="19" s="1"/>
  <c r="BC59" i="19" s="1"/>
  <c r="L15" i="19"/>
  <c r="AZ32" i="19" s="1"/>
  <c r="AZ60" i="19" s="1"/>
  <c r="M15" i="19"/>
  <c r="BA32" i="19" s="1"/>
  <c r="M3" i="19"/>
  <c r="BA20" i="19" s="1"/>
  <c r="BB37" i="19" s="1"/>
  <c r="BC37" i="19" s="1"/>
  <c r="L3" i="19"/>
  <c r="AZ20" i="19" s="1"/>
  <c r="AZ36" i="19" s="1"/>
  <c r="J4" i="19"/>
  <c r="AP21" i="19" s="1"/>
  <c r="AP38" i="19" s="1"/>
  <c r="K4" i="19"/>
  <c r="AQ21" i="19" s="1"/>
  <c r="AR39" i="19" s="1"/>
  <c r="AS39" i="19" s="1"/>
  <c r="J5" i="19"/>
  <c r="AP22" i="19" s="1"/>
  <c r="AP40" i="19" s="1"/>
  <c r="K5" i="19"/>
  <c r="AQ22" i="19" s="1"/>
  <c r="AR41" i="19" s="1"/>
  <c r="AS41" i="19" s="1"/>
  <c r="J6" i="19"/>
  <c r="AP23" i="19" s="1"/>
  <c r="AP42" i="19" s="1"/>
  <c r="K6" i="19"/>
  <c r="AQ23" i="19" s="1"/>
  <c r="AR43" i="19" s="1"/>
  <c r="AS43" i="19" s="1"/>
  <c r="J7" i="19"/>
  <c r="K7" i="19"/>
  <c r="AQ24" i="19" s="1"/>
  <c r="AR45" i="19" s="1"/>
  <c r="AS45" i="19" s="1"/>
  <c r="J8" i="19"/>
  <c r="AP25" i="19" s="1"/>
  <c r="AP46" i="19" s="1"/>
  <c r="K8" i="19"/>
  <c r="AQ25" i="19" s="1"/>
  <c r="AR47" i="19" s="1"/>
  <c r="AS47" i="19" s="1"/>
  <c r="J9" i="19"/>
  <c r="AP26" i="19" s="1"/>
  <c r="AP48" i="19" s="1"/>
  <c r="K9" i="19"/>
  <c r="AQ26" i="19" s="1"/>
  <c r="AR49" i="19" s="1"/>
  <c r="AS49" i="19" s="1"/>
  <c r="J10" i="19"/>
  <c r="AP27" i="19" s="1"/>
  <c r="AP50" i="19" s="1"/>
  <c r="K10" i="19"/>
  <c r="AQ27" i="19" s="1"/>
  <c r="AR51" i="19" s="1"/>
  <c r="AS51" i="19" s="1"/>
  <c r="J11" i="19"/>
  <c r="AP28" i="19" s="1"/>
  <c r="AP52" i="19" s="1"/>
  <c r="K11" i="19"/>
  <c r="AQ28" i="19" s="1"/>
  <c r="AR53" i="19" s="1"/>
  <c r="AS53" i="19" s="1"/>
  <c r="J12" i="19"/>
  <c r="AP29" i="19" s="1"/>
  <c r="AP54" i="19" s="1"/>
  <c r="K12" i="19"/>
  <c r="AQ29" i="19" s="1"/>
  <c r="AR55" i="19" s="1"/>
  <c r="AS55" i="19" s="1"/>
  <c r="J13" i="19"/>
  <c r="K13" i="19"/>
  <c r="AQ30" i="19" s="1"/>
  <c r="AR57" i="19" s="1"/>
  <c r="AS57" i="19" s="1"/>
  <c r="J14" i="19"/>
  <c r="AP31" i="19" s="1"/>
  <c r="AP58" i="19" s="1"/>
  <c r="K14" i="19"/>
  <c r="AQ31" i="19" s="1"/>
  <c r="AR59" i="19" s="1"/>
  <c r="J15" i="19"/>
  <c r="AP32" i="19" s="1"/>
  <c r="AP60" i="19" s="1"/>
  <c r="K15" i="19"/>
  <c r="AQ32" i="19" s="1"/>
  <c r="K3" i="19"/>
  <c r="J3" i="19"/>
  <c r="AP20" i="19" s="1"/>
  <c r="AP36" i="19" s="1"/>
  <c r="H4" i="19"/>
  <c r="AF21" i="19" s="1"/>
  <c r="AF38" i="19" s="1"/>
  <c r="I4" i="19"/>
  <c r="AG21" i="19" s="1"/>
  <c r="AH39" i="19" s="1"/>
  <c r="AI39" i="19" s="1"/>
  <c r="H5" i="19"/>
  <c r="AF22" i="19" s="1"/>
  <c r="AF40" i="19" s="1"/>
  <c r="I5" i="19"/>
  <c r="AG22" i="19" s="1"/>
  <c r="AH41" i="19" s="1"/>
  <c r="AI41" i="19" s="1"/>
  <c r="H6" i="19"/>
  <c r="AF23" i="19" s="1"/>
  <c r="AF42" i="19" s="1"/>
  <c r="I6" i="19"/>
  <c r="AG23" i="19" s="1"/>
  <c r="AH43" i="19" s="1"/>
  <c r="AI43" i="19" s="1"/>
  <c r="H7" i="19"/>
  <c r="AF24" i="19" s="1"/>
  <c r="AF44" i="19" s="1"/>
  <c r="I7" i="19"/>
  <c r="AG24" i="19" s="1"/>
  <c r="AH45" i="19" s="1"/>
  <c r="AI45" i="19" s="1"/>
  <c r="H8" i="19"/>
  <c r="I8" i="19"/>
  <c r="AG25" i="19" s="1"/>
  <c r="AH47" i="19" s="1"/>
  <c r="AI47" i="19" s="1"/>
  <c r="H9" i="19"/>
  <c r="AF26" i="19" s="1"/>
  <c r="AF48" i="19" s="1"/>
  <c r="I9" i="19"/>
  <c r="AG26" i="19" s="1"/>
  <c r="AH49" i="19" s="1"/>
  <c r="AI49" i="19" s="1"/>
  <c r="H10" i="19"/>
  <c r="AF27" i="19" s="1"/>
  <c r="AF50" i="19" s="1"/>
  <c r="I10" i="19"/>
  <c r="AG27" i="19" s="1"/>
  <c r="AH51" i="19" s="1"/>
  <c r="AI51" i="19" s="1"/>
  <c r="H11" i="19"/>
  <c r="AF28" i="19" s="1"/>
  <c r="AF52" i="19" s="1"/>
  <c r="I11" i="19"/>
  <c r="AG28" i="19" s="1"/>
  <c r="AH53" i="19" s="1"/>
  <c r="AI53" i="19" s="1"/>
  <c r="H12" i="19"/>
  <c r="I12" i="19"/>
  <c r="AG29" i="19" s="1"/>
  <c r="AH55" i="19" s="1"/>
  <c r="AI55" i="19" s="1"/>
  <c r="H13" i="19"/>
  <c r="AF30" i="19" s="1"/>
  <c r="AF56" i="19" s="1"/>
  <c r="I13" i="19"/>
  <c r="AG30" i="19" s="1"/>
  <c r="AH57" i="19" s="1"/>
  <c r="AI57" i="19" s="1"/>
  <c r="H14" i="19"/>
  <c r="AF31" i="19" s="1"/>
  <c r="AF58" i="19" s="1"/>
  <c r="I14" i="19"/>
  <c r="AG31" i="19" s="1"/>
  <c r="AH59" i="19" s="1"/>
  <c r="H15" i="19"/>
  <c r="AF32" i="19" s="1"/>
  <c r="AF60" i="19" s="1"/>
  <c r="I15" i="19"/>
  <c r="AG32" i="19" s="1"/>
  <c r="I3" i="19"/>
  <c r="AG20" i="19" s="1"/>
  <c r="AH37" i="19" s="1"/>
  <c r="AI37" i="19" s="1"/>
  <c r="H3" i="19"/>
  <c r="AF20" i="19" s="1"/>
  <c r="AF36" i="19" s="1"/>
  <c r="F4" i="19"/>
  <c r="V21" i="19" s="1"/>
  <c r="V38" i="19" s="1"/>
  <c r="G4" i="19"/>
  <c r="W21" i="19" s="1"/>
  <c r="X39" i="19" s="1"/>
  <c r="Y39" i="19" s="1"/>
  <c r="F5" i="19"/>
  <c r="V22" i="19" s="1"/>
  <c r="V40" i="19" s="1"/>
  <c r="G5" i="19"/>
  <c r="W22" i="19" s="1"/>
  <c r="X41" i="19" s="1"/>
  <c r="Y41" i="19" s="1"/>
  <c r="F6" i="19"/>
  <c r="V23" i="19" s="1"/>
  <c r="V42" i="19" s="1"/>
  <c r="G6" i="19"/>
  <c r="W23" i="19" s="1"/>
  <c r="X43" i="19" s="1"/>
  <c r="Y43" i="19" s="1"/>
  <c r="F7" i="19"/>
  <c r="V24" i="19" s="1"/>
  <c r="V44" i="19" s="1"/>
  <c r="G7" i="19"/>
  <c r="W24" i="19" s="1"/>
  <c r="X45" i="19" s="1"/>
  <c r="Y45" i="19" s="1"/>
  <c r="F8" i="19"/>
  <c r="V25" i="19" s="1"/>
  <c r="V46" i="19" s="1"/>
  <c r="G8" i="19"/>
  <c r="W25" i="19" s="1"/>
  <c r="X47" i="19" s="1"/>
  <c r="Y47" i="19" s="1"/>
  <c r="F9" i="19"/>
  <c r="G9" i="19"/>
  <c r="W26" i="19" s="1"/>
  <c r="X49" i="19" s="1"/>
  <c r="Y49" i="19" s="1"/>
  <c r="F10" i="19"/>
  <c r="V27" i="19" s="1"/>
  <c r="V50" i="19" s="1"/>
  <c r="G10" i="19"/>
  <c r="W27" i="19" s="1"/>
  <c r="X51" i="19" s="1"/>
  <c r="Y51" i="19" s="1"/>
  <c r="F11" i="19"/>
  <c r="V28" i="19" s="1"/>
  <c r="V52" i="19" s="1"/>
  <c r="G11" i="19"/>
  <c r="W28" i="19" s="1"/>
  <c r="X53" i="19" s="1"/>
  <c r="Y53" i="19" s="1"/>
  <c r="F12" i="19"/>
  <c r="V29" i="19" s="1"/>
  <c r="V54" i="19" s="1"/>
  <c r="G12" i="19"/>
  <c r="W29" i="19" s="1"/>
  <c r="X55" i="19" s="1"/>
  <c r="Y55" i="19" s="1"/>
  <c r="F13" i="19"/>
  <c r="V30" i="19" s="1"/>
  <c r="V56" i="19" s="1"/>
  <c r="G13" i="19"/>
  <c r="W30" i="19" s="1"/>
  <c r="X57" i="19" s="1"/>
  <c r="Y57" i="19" s="1"/>
  <c r="F14" i="19"/>
  <c r="V31" i="19" s="1"/>
  <c r="V58" i="19" s="1"/>
  <c r="G14" i="19"/>
  <c r="W31" i="19" s="1"/>
  <c r="X59" i="19" s="1"/>
  <c r="Y59" i="19" s="1"/>
  <c r="F15" i="19"/>
  <c r="V32" i="19" s="1"/>
  <c r="V60" i="19" s="1"/>
  <c r="G15" i="19"/>
  <c r="W32" i="19" s="1"/>
  <c r="G3" i="19"/>
  <c r="F3" i="19"/>
  <c r="V20" i="19" s="1"/>
  <c r="V36" i="19" s="1"/>
  <c r="D4" i="19"/>
  <c r="L21" i="19" s="1"/>
  <c r="L38" i="19" s="1"/>
  <c r="E4" i="19"/>
  <c r="M21" i="19" s="1"/>
  <c r="N39" i="19" s="1"/>
  <c r="O39" i="19" s="1"/>
  <c r="D5" i="19"/>
  <c r="L22" i="19" s="1"/>
  <c r="L40" i="19" s="1"/>
  <c r="E5" i="19"/>
  <c r="M22" i="19" s="1"/>
  <c r="N41" i="19" s="1"/>
  <c r="O41" i="19" s="1"/>
  <c r="D6" i="19"/>
  <c r="L23" i="19" s="1"/>
  <c r="L42" i="19" s="1"/>
  <c r="E6" i="19"/>
  <c r="M23" i="19" s="1"/>
  <c r="N43" i="19" s="1"/>
  <c r="O43" i="19" s="1"/>
  <c r="D7" i="19"/>
  <c r="L24" i="19" s="1"/>
  <c r="L44" i="19" s="1"/>
  <c r="E7" i="19"/>
  <c r="M24" i="19" s="1"/>
  <c r="N45" i="19" s="1"/>
  <c r="O45" i="19" s="1"/>
  <c r="D8" i="19"/>
  <c r="E8" i="19"/>
  <c r="M25" i="19" s="1"/>
  <c r="N47" i="19" s="1"/>
  <c r="O47" i="19" s="1"/>
  <c r="L26" i="19"/>
  <c r="L48" i="19" s="1"/>
  <c r="E9" i="19"/>
  <c r="M26" i="19" s="1"/>
  <c r="N49" i="19" s="1"/>
  <c r="O49" i="19" s="1"/>
  <c r="D10" i="19"/>
  <c r="L27" i="19" s="1"/>
  <c r="L50" i="19" s="1"/>
  <c r="E10" i="19"/>
  <c r="M27" i="19" s="1"/>
  <c r="N51" i="19" s="1"/>
  <c r="O51" i="19" s="1"/>
  <c r="D11" i="19"/>
  <c r="L28" i="19" s="1"/>
  <c r="L52" i="19" s="1"/>
  <c r="E11" i="19"/>
  <c r="M28" i="19" s="1"/>
  <c r="N53" i="19" s="1"/>
  <c r="O53" i="19" s="1"/>
  <c r="D12" i="19"/>
  <c r="L29" i="19" s="1"/>
  <c r="L54" i="19" s="1"/>
  <c r="E12" i="19"/>
  <c r="M29" i="19" s="1"/>
  <c r="N55" i="19" s="1"/>
  <c r="O55" i="19" s="1"/>
  <c r="D13" i="19"/>
  <c r="L30" i="19" s="1"/>
  <c r="L56" i="19" s="1"/>
  <c r="E13" i="19"/>
  <c r="M30" i="19" s="1"/>
  <c r="N57" i="19" s="1"/>
  <c r="O57" i="19" s="1"/>
  <c r="D14" i="19"/>
  <c r="E14" i="19"/>
  <c r="M31" i="19" s="1"/>
  <c r="N59" i="19" s="1"/>
  <c r="O59" i="19" s="1"/>
  <c r="D15" i="19"/>
  <c r="L32" i="19" s="1"/>
  <c r="L60" i="19" s="1"/>
  <c r="E15" i="19"/>
  <c r="M32" i="19" s="1"/>
  <c r="E3" i="19"/>
  <c r="B4" i="19"/>
  <c r="B21" i="19" s="1"/>
  <c r="B38" i="19" s="1"/>
  <c r="C4" i="19"/>
  <c r="C21" i="19" s="1"/>
  <c r="D39" i="19" s="1"/>
  <c r="E39" i="19" s="1"/>
  <c r="B5" i="19"/>
  <c r="B22" i="19" s="1"/>
  <c r="B40" i="19" s="1"/>
  <c r="C5" i="19"/>
  <c r="C22" i="19" s="1"/>
  <c r="D41" i="19" s="1"/>
  <c r="E41" i="19" s="1"/>
  <c r="B6" i="19"/>
  <c r="B23" i="19" s="1"/>
  <c r="B42" i="19" s="1"/>
  <c r="C6" i="19"/>
  <c r="C23" i="19" s="1"/>
  <c r="D43" i="19" s="1"/>
  <c r="E43" i="19" s="1"/>
  <c r="B7" i="19"/>
  <c r="B24" i="19" s="1"/>
  <c r="B44" i="19" s="1"/>
  <c r="C7" i="19"/>
  <c r="C24" i="19" s="1"/>
  <c r="D45" i="19" s="1"/>
  <c r="E45" i="19" s="1"/>
  <c r="B8" i="19"/>
  <c r="B25" i="19" s="1"/>
  <c r="B46" i="19" s="1"/>
  <c r="C8" i="19"/>
  <c r="C25" i="19" s="1"/>
  <c r="D47" i="19" s="1"/>
  <c r="E47" i="19" s="1"/>
  <c r="B9" i="19"/>
  <c r="B26" i="19" s="1"/>
  <c r="B48" i="19" s="1"/>
  <c r="C9" i="19"/>
  <c r="C26" i="19" s="1"/>
  <c r="D49" i="19" s="1"/>
  <c r="E49" i="19" s="1"/>
  <c r="B10" i="19"/>
  <c r="B27" i="19" s="1"/>
  <c r="B50" i="19" s="1"/>
  <c r="C10" i="19"/>
  <c r="C27" i="19" s="1"/>
  <c r="D51" i="19" s="1"/>
  <c r="E51" i="19" s="1"/>
  <c r="B11" i="19"/>
  <c r="B28" i="19" s="1"/>
  <c r="B52" i="19" s="1"/>
  <c r="C11" i="19"/>
  <c r="C28" i="19" s="1"/>
  <c r="D53" i="19" s="1"/>
  <c r="E53" i="19" s="1"/>
  <c r="B12" i="19"/>
  <c r="B29" i="19" s="1"/>
  <c r="B54" i="19" s="1"/>
  <c r="C12" i="19"/>
  <c r="C29" i="19" s="1"/>
  <c r="D55" i="19" s="1"/>
  <c r="E55" i="19" s="1"/>
  <c r="B13" i="19"/>
  <c r="B30" i="19" s="1"/>
  <c r="B56" i="19" s="1"/>
  <c r="C13" i="19"/>
  <c r="B14" i="19"/>
  <c r="B31" i="19" s="1"/>
  <c r="B58" i="19" s="1"/>
  <c r="C14" i="19"/>
  <c r="C31" i="19" s="1"/>
  <c r="D59" i="19" s="1"/>
  <c r="B15" i="19"/>
  <c r="B32" i="19" s="1"/>
  <c r="B60" i="19" s="1"/>
  <c r="C15" i="19"/>
  <c r="B3" i="19"/>
  <c r="B20" i="19" s="1"/>
  <c r="B36" i="19" s="1"/>
  <c r="DV35" i="22"/>
  <c r="DL35" i="22"/>
  <c r="DB35" i="22"/>
  <c r="CR35" i="22"/>
  <c r="CG35" i="22"/>
  <c r="BW35" i="22"/>
  <c r="BM35" i="22"/>
  <c r="BC35" i="22"/>
  <c r="AS35" i="22"/>
  <c r="AI35" i="22"/>
  <c r="Y35" i="22"/>
  <c r="O35" i="22"/>
  <c r="E35" i="22"/>
  <c r="DS32" i="22"/>
  <c r="DS60" i="22" s="1"/>
  <c r="DJ32" i="22"/>
  <c r="CY32" i="22"/>
  <c r="CY60" i="22" s="1"/>
  <c r="CP32" i="22"/>
  <c r="CD32" i="22"/>
  <c r="CD60" i="22" s="1"/>
  <c r="BU32" i="22"/>
  <c r="BJ32" i="22"/>
  <c r="BJ60" i="22" s="1"/>
  <c r="BA32" i="22"/>
  <c r="AZ32" i="22"/>
  <c r="AZ60" i="22" s="1"/>
  <c r="AP32" i="22"/>
  <c r="AP60" i="22" s="1"/>
  <c r="AG32" i="22"/>
  <c r="AF32" i="22"/>
  <c r="AF60" i="22" s="1"/>
  <c r="V32" i="22"/>
  <c r="V60" i="22" s="1"/>
  <c r="M32" i="22"/>
  <c r="L32" i="22"/>
  <c r="L60" i="22" s="1"/>
  <c r="B32" i="22"/>
  <c r="B60" i="22" s="1"/>
  <c r="DT31" i="22"/>
  <c r="DU59" i="22" s="1"/>
  <c r="DV59" i="22" s="1"/>
  <c r="CE31" i="22"/>
  <c r="CF59" i="22" s="1"/>
  <c r="CG59" i="22" s="1"/>
  <c r="AQ31" i="22"/>
  <c r="AR59" i="22" s="1"/>
  <c r="AS59" i="22" s="1"/>
  <c r="AP31" i="22"/>
  <c r="AP58" i="22" s="1"/>
  <c r="C31" i="22"/>
  <c r="D59" i="22" s="1"/>
  <c r="E59" i="22" s="1"/>
  <c r="DI30" i="22"/>
  <c r="DI56" i="22" s="1"/>
  <c r="CY30" i="22"/>
  <c r="CY56" i="22" s="1"/>
  <c r="BU30" i="22"/>
  <c r="BV57" i="22" s="1"/>
  <c r="BW57" i="22" s="1"/>
  <c r="BT30" i="22"/>
  <c r="BT56" i="22" s="1"/>
  <c r="AG30" i="22"/>
  <c r="AH57" i="22" s="1"/>
  <c r="AI57" i="22" s="1"/>
  <c r="L30" i="22"/>
  <c r="L56" i="22" s="1"/>
  <c r="DT29" i="22"/>
  <c r="DU55" i="22" s="1"/>
  <c r="DV55" i="22" s="1"/>
  <c r="CY29" i="22"/>
  <c r="CY54" i="22" s="1"/>
  <c r="CE29" i="22"/>
  <c r="CF55" i="22" s="1"/>
  <c r="CG55" i="22" s="1"/>
  <c r="BK29" i="22"/>
  <c r="BL55" i="22" s="1"/>
  <c r="BM55" i="22" s="1"/>
  <c r="BJ29" i="22"/>
  <c r="BJ54" i="22" s="1"/>
  <c r="AP29" i="22"/>
  <c r="AP54" i="22" s="1"/>
  <c r="W29" i="22"/>
  <c r="X55" i="22" s="1"/>
  <c r="Y55" i="22" s="1"/>
  <c r="B29" i="22"/>
  <c r="B54" i="22" s="1"/>
  <c r="DJ28" i="22"/>
  <c r="DK53" i="22" s="1"/>
  <c r="BU28" i="22"/>
  <c r="BV53" i="22" s="1"/>
  <c r="BW53" i="22" s="1"/>
  <c r="BT28" i="22"/>
  <c r="BT52" i="22" s="1"/>
  <c r="AP28" i="22"/>
  <c r="AP52" i="22" s="1"/>
  <c r="AF28" i="22"/>
  <c r="AF52" i="22" s="1"/>
  <c r="M28" i="22"/>
  <c r="N53" i="22" s="1"/>
  <c r="O53" i="22" s="1"/>
  <c r="CZ27" i="22"/>
  <c r="DA51" i="22" s="1"/>
  <c r="DB51" i="22" s="1"/>
  <c r="CY27" i="22"/>
  <c r="CY50" i="22" s="1"/>
  <c r="BK27" i="22"/>
  <c r="BL51" i="22" s="1"/>
  <c r="BM51" i="22" s="1"/>
  <c r="BJ27" i="22"/>
  <c r="BJ50" i="22" s="1"/>
  <c r="AP27" i="22"/>
  <c r="AP50" i="22" s="1"/>
  <c r="W27" i="22"/>
  <c r="X51" i="22" s="1"/>
  <c r="Y51" i="22" s="1"/>
  <c r="C27" i="22"/>
  <c r="D51" i="22" s="1"/>
  <c r="E51" i="22" s="1"/>
  <c r="B27" i="22"/>
  <c r="B50" i="22" s="1"/>
  <c r="CP26" i="22"/>
  <c r="CQ49" i="22" s="1"/>
  <c r="CR49" i="22" s="1"/>
  <c r="CO26" i="22"/>
  <c r="CO48" i="22" s="1"/>
  <c r="BT26" i="22"/>
  <c r="BT48" i="22" s="1"/>
  <c r="BA26" i="22"/>
  <c r="BB49" i="22" s="1"/>
  <c r="BC49" i="22" s="1"/>
  <c r="AF26" i="22"/>
  <c r="AF48" i="22" s="1"/>
  <c r="M26" i="22"/>
  <c r="N49" i="22" s="1"/>
  <c r="O49" i="22" s="1"/>
  <c r="CY25" i="22"/>
  <c r="CY46" i="22" s="1"/>
  <c r="CE25" i="22"/>
  <c r="CF47" i="22" s="1"/>
  <c r="CG47" i="22" s="1"/>
  <c r="BJ25" i="22"/>
  <c r="BJ46" i="22" s="1"/>
  <c r="AQ25" i="22"/>
  <c r="AR47" i="22" s="1"/>
  <c r="AS47" i="22" s="1"/>
  <c r="C25" i="22"/>
  <c r="D47" i="22" s="1"/>
  <c r="E47" i="22" s="1"/>
  <c r="B25" i="22"/>
  <c r="B46" i="22" s="1"/>
  <c r="CP24" i="22"/>
  <c r="CQ45" i="22" s="1"/>
  <c r="CR45" i="22" s="1"/>
  <c r="CO24" i="22"/>
  <c r="CO44" i="22" s="1"/>
  <c r="BU24" i="22"/>
  <c r="BV45" i="22" s="1"/>
  <c r="BW45" i="22" s="1"/>
  <c r="AG24" i="22"/>
  <c r="AH45" i="22" s="1"/>
  <c r="AI45" i="22" s="1"/>
  <c r="AF24" i="22"/>
  <c r="AF44" i="22" s="1"/>
  <c r="DT23" i="22"/>
  <c r="DU43" i="22" s="1"/>
  <c r="DV43" i="22" s="1"/>
  <c r="DS23" i="22"/>
  <c r="DS42" i="22" s="1"/>
  <c r="CY23" i="22"/>
  <c r="CY42" i="22" s="1"/>
  <c r="CE23" i="22"/>
  <c r="CF43" i="22" s="1"/>
  <c r="CG43" i="22" s="1"/>
  <c r="BJ23" i="22"/>
  <c r="BJ42" i="22" s="1"/>
  <c r="W23" i="22"/>
  <c r="X43" i="22" s="1"/>
  <c r="Y43" i="22" s="1"/>
  <c r="V23" i="22"/>
  <c r="V42" i="22" s="1"/>
  <c r="B23" i="22"/>
  <c r="B42" i="22" s="1"/>
  <c r="DJ22" i="22"/>
  <c r="DK41" i="22" s="1"/>
  <c r="DL41" i="22" s="1"/>
  <c r="CO22" i="22"/>
  <c r="CO40" i="22" s="1"/>
  <c r="BU22" i="22"/>
  <c r="BV41" i="22" s="1"/>
  <c r="BW41" i="22" s="1"/>
  <c r="AG22" i="22"/>
  <c r="AH41" i="22" s="1"/>
  <c r="AI41" i="22" s="1"/>
  <c r="AF22" i="22"/>
  <c r="AF40" i="22" s="1"/>
  <c r="M22" i="22"/>
  <c r="N41" i="22" s="1"/>
  <c r="O41" i="22" s="1"/>
  <c r="DS21" i="22"/>
  <c r="DS38" i="22" s="1"/>
  <c r="CZ21" i="22"/>
  <c r="DA39" i="22" s="1"/>
  <c r="DB39" i="22" s="1"/>
  <c r="BK21" i="22"/>
  <c r="BL39" i="22" s="1"/>
  <c r="BM39" i="22" s="1"/>
  <c r="BJ21" i="22"/>
  <c r="BJ38" i="22" s="1"/>
  <c r="W21" i="22"/>
  <c r="X39" i="22" s="1"/>
  <c r="Y39" i="22" s="1"/>
  <c r="V21" i="22"/>
  <c r="V38" i="22" s="1"/>
  <c r="B21" i="22"/>
  <c r="B38" i="22" s="1"/>
  <c r="DV20" i="22"/>
  <c r="DU20" i="22"/>
  <c r="DT20" i="22"/>
  <c r="DU37" i="22" s="1"/>
  <c r="DV37" i="22" s="1"/>
  <c r="DL20" i="22"/>
  <c r="DK20" i="22"/>
  <c r="DB20" i="22"/>
  <c r="DA20" i="22"/>
  <c r="CZ20" i="22"/>
  <c r="CR20" i="22"/>
  <c r="CQ20" i="22"/>
  <c r="CG20" i="22"/>
  <c r="CF20" i="22"/>
  <c r="BW20" i="22"/>
  <c r="BV20" i="22"/>
  <c r="BT20" i="22"/>
  <c r="BT36" i="22" s="1"/>
  <c r="BM20" i="22"/>
  <c r="BL20" i="22"/>
  <c r="BK20" i="22"/>
  <c r="BL37" i="22" s="1"/>
  <c r="BM37" i="22" s="1"/>
  <c r="BC20" i="22"/>
  <c r="BB20" i="22"/>
  <c r="AS20" i="22"/>
  <c r="AR20" i="22"/>
  <c r="AI20" i="22"/>
  <c r="AH20" i="22"/>
  <c r="AF20" i="22"/>
  <c r="AF36" i="22" s="1"/>
  <c r="Y20" i="22"/>
  <c r="X20" i="22"/>
  <c r="W20" i="22"/>
  <c r="X37" i="22" s="1"/>
  <c r="Y37" i="22" s="1"/>
  <c r="O20" i="22"/>
  <c r="N20" i="22"/>
  <c r="E20" i="22"/>
  <c r="D20" i="22"/>
  <c r="C20" i="22"/>
  <c r="D37" i="22" s="1"/>
  <c r="E37" i="22" s="1"/>
  <c r="DV35" i="21"/>
  <c r="DL35" i="21"/>
  <c r="DB35" i="21"/>
  <c r="CR35" i="21"/>
  <c r="CG35" i="21"/>
  <c r="BW35" i="21"/>
  <c r="BM35" i="21"/>
  <c r="BC35" i="21"/>
  <c r="AS35" i="21"/>
  <c r="AI35" i="21"/>
  <c r="Y35" i="21"/>
  <c r="O35" i="21"/>
  <c r="E35" i="21"/>
  <c r="DS32" i="21"/>
  <c r="DS60" i="21" s="1"/>
  <c r="CY32" i="21"/>
  <c r="CY60" i="21" s="1"/>
  <c r="CD32" i="21"/>
  <c r="CD60" i="21" s="1"/>
  <c r="BU32" i="21"/>
  <c r="BJ32" i="21"/>
  <c r="BJ60" i="21" s="1"/>
  <c r="AP32" i="21"/>
  <c r="AP60" i="21" s="1"/>
  <c r="AF32" i="21"/>
  <c r="AF60" i="21" s="1"/>
  <c r="V32" i="21"/>
  <c r="V60" i="21" s="1"/>
  <c r="B32" i="21"/>
  <c r="B60" i="21" s="1"/>
  <c r="DI31" i="21"/>
  <c r="DI58" i="21" s="1"/>
  <c r="CO31" i="21"/>
  <c r="CO58" i="21" s="1"/>
  <c r="BT31" i="21"/>
  <c r="BT58" i="21" s="1"/>
  <c r="AZ31" i="21"/>
  <c r="AZ58" i="21" s="1"/>
  <c r="AF31" i="21"/>
  <c r="AF58" i="21" s="1"/>
  <c r="L31" i="21"/>
  <c r="L58" i="21" s="1"/>
  <c r="DS30" i="21"/>
  <c r="DS56" i="21" s="1"/>
  <c r="CY30" i="21"/>
  <c r="CY56" i="21" s="1"/>
  <c r="CD30" i="21"/>
  <c r="CD56" i="21" s="1"/>
  <c r="BJ30" i="21"/>
  <c r="BJ56" i="21" s="1"/>
  <c r="AP30" i="21"/>
  <c r="AP56" i="21" s="1"/>
  <c r="V30" i="21"/>
  <c r="V56" i="21" s="1"/>
  <c r="B30" i="21"/>
  <c r="B56" i="21" s="1"/>
  <c r="DI29" i="21"/>
  <c r="DI54" i="21" s="1"/>
  <c r="CO29" i="21"/>
  <c r="CO54" i="21" s="1"/>
  <c r="BT29" i="21"/>
  <c r="BT54" i="21" s="1"/>
  <c r="AZ29" i="21"/>
  <c r="AZ54" i="21" s="1"/>
  <c r="AF29" i="21"/>
  <c r="AF54" i="21" s="1"/>
  <c r="L29" i="21"/>
  <c r="L54" i="21" s="1"/>
  <c r="DS28" i="21"/>
  <c r="DS52" i="21" s="1"/>
  <c r="CY28" i="21"/>
  <c r="CY52" i="21" s="1"/>
  <c r="CD28" i="21"/>
  <c r="CD52" i="21" s="1"/>
  <c r="BT28" i="21"/>
  <c r="BT52" i="21" s="1"/>
  <c r="BJ28" i="21"/>
  <c r="BJ52" i="21" s="1"/>
  <c r="AP28" i="21"/>
  <c r="AP52" i="21" s="1"/>
  <c r="V28" i="21"/>
  <c r="V52" i="21" s="1"/>
  <c r="L28" i="21"/>
  <c r="L52" i="21" s="1"/>
  <c r="B28" i="21"/>
  <c r="B52" i="21" s="1"/>
  <c r="DI27" i="21"/>
  <c r="DI50" i="21" s="1"/>
  <c r="CO27" i="21"/>
  <c r="CO50" i="21" s="1"/>
  <c r="BT27" i="21"/>
  <c r="BT50" i="21" s="1"/>
  <c r="AZ27" i="21"/>
  <c r="AZ50" i="21" s="1"/>
  <c r="AF27" i="21"/>
  <c r="AF50" i="21" s="1"/>
  <c r="L27" i="21"/>
  <c r="L50" i="21" s="1"/>
  <c r="DS26" i="21"/>
  <c r="DS48" i="21" s="1"/>
  <c r="CY26" i="21"/>
  <c r="CY48" i="21" s="1"/>
  <c r="CD26" i="21"/>
  <c r="CD48" i="21" s="1"/>
  <c r="BJ26" i="21"/>
  <c r="BJ48" i="21" s="1"/>
  <c r="AP26" i="21"/>
  <c r="AP48" i="21" s="1"/>
  <c r="V26" i="21"/>
  <c r="V48" i="21" s="1"/>
  <c r="B26" i="21"/>
  <c r="B48" i="21" s="1"/>
  <c r="DI25" i="21"/>
  <c r="DI46" i="21" s="1"/>
  <c r="CO25" i="21"/>
  <c r="CO46" i="21" s="1"/>
  <c r="BT25" i="21"/>
  <c r="BT46" i="21" s="1"/>
  <c r="AZ25" i="21"/>
  <c r="AZ46" i="21" s="1"/>
  <c r="AF25" i="21"/>
  <c r="AF46" i="21" s="1"/>
  <c r="L25" i="21"/>
  <c r="L46" i="21" s="1"/>
  <c r="DS24" i="21"/>
  <c r="DS44" i="21" s="1"/>
  <c r="CY24" i="21"/>
  <c r="CY44" i="21" s="1"/>
  <c r="CD24" i="21"/>
  <c r="CD44" i="21" s="1"/>
  <c r="BJ24" i="21"/>
  <c r="BJ44" i="21" s="1"/>
  <c r="AZ24" i="21"/>
  <c r="AZ44" i="21" s="1"/>
  <c r="AP24" i="21"/>
  <c r="AP44" i="21" s="1"/>
  <c r="V24" i="21"/>
  <c r="V44" i="21" s="1"/>
  <c r="B24" i="21"/>
  <c r="B44" i="21" s="1"/>
  <c r="DI23" i="21"/>
  <c r="DI42" i="21" s="1"/>
  <c r="CO23" i="21"/>
  <c r="CO42" i="21" s="1"/>
  <c r="BT23" i="21"/>
  <c r="BT42" i="21" s="1"/>
  <c r="AZ23" i="21"/>
  <c r="AZ42" i="21" s="1"/>
  <c r="AF23" i="21"/>
  <c r="AF42" i="21" s="1"/>
  <c r="L23" i="21"/>
  <c r="L42" i="21" s="1"/>
  <c r="DS22" i="21"/>
  <c r="DS40" i="21" s="1"/>
  <c r="CY22" i="21"/>
  <c r="CY40" i="21" s="1"/>
  <c r="CD22" i="21"/>
  <c r="CD40" i="21" s="1"/>
  <c r="BJ22" i="21"/>
  <c r="BJ40" i="21" s="1"/>
  <c r="AP22" i="21"/>
  <c r="AP40" i="21" s="1"/>
  <c r="V22" i="21"/>
  <c r="V40" i="21" s="1"/>
  <c r="B22" i="21"/>
  <c r="B40" i="21" s="1"/>
  <c r="DI21" i="21"/>
  <c r="DI38" i="21" s="1"/>
  <c r="CO21" i="21"/>
  <c r="CO38" i="21" s="1"/>
  <c r="BT21" i="21"/>
  <c r="BT38" i="21" s="1"/>
  <c r="AZ21" i="21"/>
  <c r="AZ38" i="21" s="1"/>
  <c r="AF21" i="21"/>
  <c r="AF38" i="21" s="1"/>
  <c r="L21" i="21"/>
  <c r="L38" i="21" s="1"/>
  <c r="DV20" i="21"/>
  <c r="DU20" i="21"/>
  <c r="DL20" i="21"/>
  <c r="DK20" i="21"/>
  <c r="DB20" i="21"/>
  <c r="DA20" i="21"/>
  <c r="CZ20" i="21"/>
  <c r="DA37" i="21" s="1"/>
  <c r="DB37" i="21" s="1"/>
  <c r="CR20" i="21"/>
  <c r="CQ20" i="21"/>
  <c r="CG20" i="21"/>
  <c r="CF20" i="21"/>
  <c r="BW20" i="21"/>
  <c r="BV20" i="21"/>
  <c r="BM20" i="21"/>
  <c r="BL20" i="21"/>
  <c r="BC20" i="21"/>
  <c r="BB20" i="21"/>
  <c r="AS20" i="21"/>
  <c r="AR20" i="21"/>
  <c r="AI20" i="21"/>
  <c r="AH20" i="21"/>
  <c r="Y20" i="21"/>
  <c r="X20" i="21"/>
  <c r="O20" i="21"/>
  <c r="N20" i="21"/>
  <c r="E20" i="21"/>
  <c r="D20" i="21"/>
  <c r="DV35" i="20"/>
  <c r="DL35" i="20"/>
  <c r="DB35" i="20"/>
  <c r="CR35" i="20"/>
  <c r="CR57" i="20" s="1"/>
  <c r="CG35" i="20"/>
  <c r="BW35" i="20"/>
  <c r="BM35" i="20"/>
  <c r="BC35" i="20"/>
  <c r="AS35" i="20"/>
  <c r="AI35" i="20"/>
  <c r="Y35" i="20"/>
  <c r="O35" i="20"/>
  <c r="E35" i="20"/>
  <c r="DS32" i="20"/>
  <c r="DS60" i="20" s="1"/>
  <c r="DJ32" i="20"/>
  <c r="DI32" i="20"/>
  <c r="DI60" i="20" s="1"/>
  <c r="CY32" i="20"/>
  <c r="CY60" i="20" s="1"/>
  <c r="CP32" i="20"/>
  <c r="CO32" i="20"/>
  <c r="CO60" i="20" s="1"/>
  <c r="CD32" i="20"/>
  <c r="CD60" i="20" s="1"/>
  <c r="BU32" i="20"/>
  <c r="BT32" i="20"/>
  <c r="BT60" i="20" s="1"/>
  <c r="BJ32" i="20"/>
  <c r="BJ60" i="20" s="1"/>
  <c r="BA32" i="20"/>
  <c r="AZ32" i="20"/>
  <c r="AZ60" i="20" s="1"/>
  <c r="AP32" i="20"/>
  <c r="AP60" i="20" s="1"/>
  <c r="AG32" i="20"/>
  <c r="AF32" i="20"/>
  <c r="AF60" i="20" s="1"/>
  <c r="V32" i="20"/>
  <c r="V60" i="20" s="1"/>
  <c r="M32" i="20"/>
  <c r="L32" i="20"/>
  <c r="L60" i="20" s="1"/>
  <c r="B32" i="20"/>
  <c r="B60" i="20" s="1"/>
  <c r="DI31" i="20"/>
  <c r="DI58" i="20" s="1"/>
  <c r="CO31" i="20"/>
  <c r="CO58" i="20" s="1"/>
  <c r="BT31" i="20"/>
  <c r="BT58" i="20" s="1"/>
  <c r="AZ31" i="20"/>
  <c r="AZ58" i="20" s="1"/>
  <c r="AF31" i="20"/>
  <c r="AF58" i="20" s="1"/>
  <c r="L31" i="20"/>
  <c r="L58" i="20" s="1"/>
  <c r="DS30" i="20"/>
  <c r="DS56" i="20" s="1"/>
  <c r="CD30" i="20"/>
  <c r="CD56" i="20" s="1"/>
  <c r="BU30" i="20"/>
  <c r="BV57" i="20" s="1"/>
  <c r="BJ30" i="20"/>
  <c r="BJ56" i="20" s="1"/>
  <c r="BA30" i="20"/>
  <c r="BB57" i="20" s="1"/>
  <c r="AP30" i="20"/>
  <c r="AP56" i="20" s="1"/>
  <c r="AG30" i="20"/>
  <c r="AH57" i="20" s="1"/>
  <c r="V30" i="20"/>
  <c r="V56" i="20" s="1"/>
  <c r="M30" i="20"/>
  <c r="N57" i="20" s="1"/>
  <c r="B30" i="20"/>
  <c r="B56" i="20" s="1"/>
  <c r="DT29" i="20"/>
  <c r="DU55" i="20" s="1"/>
  <c r="DV55" i="20" s="1"/>
  <c r="DI29" i="20"/>
  <c r="DI54" i="20" s="1"/>
  <c r="CZ29" i="20"/>
  <c r="DA55" i="20" s="1"/>
  <c r="CO29" i="20"/>
  <c r="CO54" i="20" s="1"/>
  <c r="CE29" i="20"/>
  <c r="CF55" i="20" s="1"/>
  <c r="BT29" i="20"/>
  <c r="BT54" i="20" s="1"/>
  <c r="BK29" i="20"/>
  <c r="BL55" i="20" s="1"/>
  <c r="AZ29" i="20"/>
  <c r="AZ54" i="20" s="1"/>
  <c r="AQ29" i="20"/>
  <c r="AR55" i="20" s="1"/>
  <c r="AS55" i="20" s="1"/>
  <c r="AF29" i="20"/>
  <c r="AF54" i="20" s="1"/>
  <c r="W29" i="20"/>
  <c r="X55" i="20" s="1"/>
  <c r="L29" i="20"/>
  <c r="L54" i="20" s="1"/>
  <c r="C29" i="20"/>
  <c r="D55" i="20" s="1"/>
  <c r="DS28" i="20"/>
  <c r="DS52" i="20" s="1"/>
  <c r="DJ28" i="20"/>
  <c r="DK53" i="20" s="1"/>
  <c r="CY28" i="20"/>
  <c r="CY52" i="20" s="1"/>
  <c r="CP28" i="20"/>
  <c r="CQ53" i="20" s="1"/>
  <c r="CD28" i="20"/>
  <c r="CD52" i="20" s="1"/>
  <c r="BU28" i="20"/>
  <c r="BV53" i="20" s="1"/>
  <c r="BJ28" i="20"/>
  <c r="BJ52" i="20" s="1"/>
  <c r="BA28" i="20"/>
  <c r="BB53" i="20" s="1"/>
  <c r="AP28" i="20"/>
  <c r="AP52" i="20" s="1"/>
  <c r="AG28" i="20"/>
  <c r="AH53" i="20" s="1"/>
  <c r="V28" i="20"/>
  <c r="V52" i="20" s="1"/>
  <c r="M28" i="20"/>
  <c r="N53" i="20" s="1"/>
  <c r="B28" i="20"/>
  <c r="B52" i="20" s="1"/>
  <c r="DT27" i="20"/>
  <c r="DU51" i="20" s="1"/>
  <c r="DV51" i="20" s="1"/>
  <c r="DI27" i="20"/>
  <c r="DI50" i="20" s="1"/>
  <c r="CZ27" i="20"/>
  <c r="DA51" i="20" s="1"/>
  <c r="CO27" i="20"/>
  <c r="CO50" i="20" s="1"/>
  <c r="CE27" i="20"/>
  <c r="CF51" i="20" s="1"/>
  <c r="CG51" i="20" s="1"/>
  <c r="BT27" i="20"/>
  <c r="BT50" i="20" s="1"/>
  <c r="BK27" i="20"/>
  <c r="BL51" i="20" s="1"/>
  <c r="AZ27" i="20"/>
  <c r="AZ50" i="20" s="1"/>
  <c r="AQ27" i="20"/>
  <c r="AR51" i="20" s="1"/>
  <c r="AS51" i="20" s="1"/>
  <c r="AF27" i="20"/>
  <c r="AF50" i="20" s="1"/>
  <c r="W27" i="20"/>
  <c r="X51" i="20" s="1"/>
  <c r="L27" i="20"/>
  <c r="L50" i="20" s="1"/>
  <c r="C27" i="20"/>
  <c r="D51" i="20" s="1"/>
  <c r="E51" i="20" s="1"/>
  <c r="DS26" i="20"/>
  <c r="DS48" i="20" s="1"/>
  <c r="DJ26" i="20"/>
  <c r="DK49" i="20" s="1"/>
  <c r="CY26" i="20"/>
  <c r="CY48" i="20" s="1"/>
  <c r="CP26" i="20"/>
  <c r="CQ49" i="20" s="1"/>
  <c r="CD26" i="20"/>
  <c r="CD48" i="20" s="1"/>
  <c r="BU26" i="20"/>
  <c r="BV49" i="20" s="1"/>
  <c r="BJ26" i="20"/>
  <c r="BJ48" i="20" s="1"/>
  <c r="BA26" i="20"/>
  <c r="BB49" i="20" s="1"/>
  <c r="AP26" i="20"/>
  <c r="AP48" i="20" s="1"/>
  <c r="AG26" i="20"/>
  <c r="AH49" i="20" s="1"/>
  <c r="V26" i="20"/>
  <c r="V48" i="20" s="1"/>
  <c r="M26" i="20"/>
  <c r="N49" i="20" s="1"/>
  <c r="O49" i="20" s="1"/>
  <c r="B26" i="20"/>
  <c r="B48" i="20" s="1"/>
  <c r="DT25" i="20"/>
  <c r="DU47" i="20" s="1"/>
  <c r="DV47" i="20" s="1"/>
  <c r="DI25" i="20"/>
  <c r="DI46" i="20" s="1"/>
  <c r="CZ25" i="20"/>
  <c r="DA47" i="20" s="1"/>
  <c r="DB47" i="20" s="1"/>
  <c r="CO25" i="20"/>
  <c r="CO46" i="20" s="1"/>
  <c r="CE25" i="20"/>
  <c r="CF47" i="20" s="1"/>
  <c r="CG47" i="20" s="1"/>
  <c r="BT25" i="20"/>
  <c r="BT46" i="20" s="1"/>
  <c r="BK25" i="20"/>
  <c r="BL47" i="20" s="1"/>
  <c r="AZ25" i="20"/>
  <c r="AZ46" i="20" s="1"/>
  <c r="AQ25" i="20"/>
  <c r="AR47" i="20" s="1"/>
  <c r="AS47" i="20" s="1"/>
  <c r="AF25" i="20"/>
  <c r="AF46" i="20" s="1"/>
  <c r="W25" i="20"/>
  <c r="X47" i="20" s="1"/>
  <c r="L25" i="20"/>
  <c r="L46" i="20" s="1"/>
  <c r="C25" i="20"/>
  <c r="D47" i="20" s="1"/>
  <c r="E47" i="20" s="1"/>
  <c r="DS24" i="20"/>
  <c r="DS44" i="20" s="1"/>
  <c r="DJ24" i="20"/>
  <c r="DK45" i="20" s="1"/>
  <c r="CY24" i="20"/>
  <c r="CY44" i="20" s="1"/>
  <c r="CP24" i="20"/>
  <c r="CQ45" i="20" s="1"/>
  <c r="CR45" i="20" s="1"/>
  <c r="CD24" i="20"/>
  <c r="CD44" i="20" s="1"/>
  <c r="BU24" i="20"/>
  <c r="BV45" i="20" s="1"/>
  <c r="BW45" i="20" s="1"/>
  <c r="BA24" i="20"/>
  <c r="BB45" i="20" s="1"/>
  <c r="AG24" i="20"/>
  <c r="AH45" i="20" s="1"/>
  <c r="AI45" i="20" s="1"/>
  <c r="V24" i="20"/>
  <c r="V44" i="20" s="1"/>
  <c r="M24" i="20"/>
  <c r="N45" i="20" s="1"/>
  <c r="B24" i="20"/>
  <c r="B44" i="20" s="1"/>
  <c r="DT23" i="20"/>
  <c r="DU43" i="20" s="1"/>
  <c r="DV43" i="20" s="1"/>
  <c r="DI23" i="20"/>
  <c r="DI42" i="20" s="1"/>
  <c r="CZ23" i="20"/>
  <c r="DA43" i="20" s="1"/>
  <c r="CO23" i="20"/>
  <c r="CO42" i="20" s="1"/>
  <c r="CE23" i="20"/>
  <c r="CF43" i="20" s="1"/>
  <c r="CG43" i="20" s="1"/>
  <c r="BT23" i="20"/>
  <c r="BT42" i="20" s="1"/>
  <c r="BK23" i="20"/>
  <c r="BL43" i="20" s="1"/>
  <c r="AQ23" i="20"/>
  <c r="AR43" i="20" s="1"/>
  <c r="AS43" i="20" s="1"/>
  <c r="AF23" i="20"/>
  <c r="AF42" i="20" s="1"/>
  <c r="W23" i="20"/>
  <c r="X43" i="20" s="1"/>
  <c r="Y43" i="20" s="1"/>
  <c r="L23" i="20"/>
  <c r="L42" i="20" s="1"/>
  <c r="C23" i="20"/>
  <c r="D43" i="20" s="1"/>
  <c r="E43" i="20" s="1"/>
  <c r="DS22" i="20"/>
  <c r="DS40" i="20" s="1"/>
  <c r="DJ22" i="20"/>
  <c r="DK41" i="20" s="1"/>
  <c r="DL41" i="20" s="1"/>
  <c r="CY22" i="20"/>
  <c r="CY40" i="20" s="1"/>
  <c r="CP22" i="20"/>
  <c r="CQ41" i="20" s="1"/>
  <c r="CD22" i="20"/>
  <c r="CD40" i="20" s="1"/>
  <c r="BU22" i="20"/>
  <c r="BV41" i="20" s="1"/>
  <c r="BW41" i="20" s="1"/>
  <c r="BJ22" i="20"/>
  <c r="BJ40" i="20" s="1"/>
  <c r="BA22" i="20"/>
  <c r="BB41" i="20" s="1"/>
  <c r="AP22" i="20"/>
  <c r="AP40" i="20" s="1"/>
  <c r="AG22" i="20"/>
  <c r="AH41" i="20" s="1"/>
  <c r="V22" i="20"/>
  <c r="V40" i="20" s="1"/>
  <c r="M22" i="20"/>
  <c r="N41" i="20" s="1"/>
  <c r="DT21" i="20"/>
  <c r="DU39" i="20" s="1"/>
  <c r="DV39" i="20" s="1"/>
  <c r="DI21" i="20"/>
  <c r="DI38" i="20" s="1"/>
  <c r="CZ21" i="20"/>
  <c r="DA39" i="20" s="1"/>
  <c r="CO21" i="20"/>
  <c r="CO38" i="20" s="1"/>
  <c r="CE21" i="20"/>
  <c r="CF39" i="20" s="1"/>
  <c r="CG39" i="20" s="1"/>
  <c r="BT21" i="20"/>
  <c r="BT38" i="20" s="1"/>
  <c r="BK21" i="20"/>
  <c r="BL39" i="20" s="1"/>
  <c r="AZ21" i="20"/>
  <c r="AZ38" i="20" s="1"/>
  <c r="AQ21" i="20"/>
  <c r="AF21" i="20"/>
  <c r="AF38" i="20" s="1"/>
  <c r="W21" i="20"/>
  <c r="X39" i="20" s="1"/>
  <c r="L21" i="20"/>
  <c r="L38" i="20" s="1"/>
  <c r="C21" i="20"/>
  <c r="D39" i="20" s="1"/>
  <c r="E39" i="20" s="1"/>
  <c r="DV20" i="20"/>
  <c r="DU20" i="20"/>
  <c r="DL20" i="20"/>
  <c r="DK20" i="20"/>
  <c r="DJ20" i="20"/>
  <c r="DK37" i="20" s="1"/>
  <c r="DL37" i="20" s="1"/>
  <c r="DB20" i="20"/>
  <c r="DA20" i="20"/>
  <c r="CR20" i="20"/>
  <c r="CQ20" i="20"/>
  <c r="CP20" i="20"/>
  <c r="CQ37" i="20" s="1"/>
  <c r="CO20" i="20"/>
  <c r="CO36" i="20" s="1"/>
  <c r="CG20" i="20"/>
  <c r="CF20" i="20"/>
  <c r="BW20" i="20"/>
  <c r="BV20" i="20"/>
  <c r="BU20" i="20"/>
  <c r="BV37" i="20" s="1"/>
  <c r="BT20" i="20"/>
  <c r="BT36" i="20" s="1"/>
  <c r="BM20" i="20"/>
  <c r="BL20" i="20"/>
  <c r="BC20" i="20"/>
  <c r="BB20" i="20"/>
  <c r="BA20" i="20"/>
  <c r="BB37" i="20" s="1"/>
  <c r="AZ20" i="20"/>
  <c r="AZ36" i="20" s="1"/>
  <c r="AS20" i="20"/>
  <c r="AR20" i="20"/>
  <c r="AI20" i="20"/>
  <c r="AH20" i="20"/>
  <c r="AG20" i="20"/>
  <c r="AH37" i="20" s="1"/>
  <c r="AI37" i="20" s="1"/>
  <c r="AF20" i="20"/>
  <c r="AF36" i="20" s="1"/>
  <c r="Y20" i="20"/>
  <c r="X20" i="20"/>
  <c r="O20" i="20"/>
  <c r="N20" i="20"/>
  <c r="M20" i="20"/>
  <c r="N37" i="20" s="1"/>
  <c r="L20" i="20"/>
  <c r="L36" i="20" s="1"/>
  <c r="M37" i="20" s="1"/>
  <c r="E20" i="20"/>
  <c r="D20" i="20"/>
  <c r="DV35" i="19"/>
  <c r="DL35" i="19"/>
  <c r="DB35" i="19"/>
  <c r="CR35" i="19"/>
  <c r="CG35" i="19"/>
  <c r="BW35" i="19"/>
  <c r="BM35" i="19"/>
  <c r="BC35" i="19"/>
  <c r="AS35" i="19"/>
  <c r="AI35" i="19"/>
  <c r="Y35" i="19"/>
  <c r="O35" i="19"/>
  <c r="E35" i="19"/>
  <c r="CY32" i="19"/>
  <c r="CY60" i="19" s="1"/>
  <c r="CD32" i="19"/>
  <c r="CD60" i="19" s="1"/>
  <c r="C32" i="19"/>
  <c r="CO31" i="19"/>
  <c r="CO58" i="19" s="1"/>
  <c r="L31" i="19"/>
  <c r="L58" i="19" s="1"/>
  <c r="DS30" i="19"/>
  <c r="DS56" i="19" s="1"/>
  <c r="AP30" i="19"/>
  <c r="AP56" i="19" s="1"/>
  <c r="C30" i="19"/>
  <c r="D57" i="19" s="1"/>
  <c r="E57" i="19" s="1"/>
  <c r="AZ29" i="19"/>
  <c r="AZ54" i="19" s="1"/>
  <c r="AF29" i="19"/>
  <c r="AF54" i="19" s="1"/>
  <c r="CD28" i="19"/>
  <c r="CD52" i="19" s="1"/>
  <c r="BJ28" i="19"/>
  <c r="BJ52" i="19" s="1"/>
  <c r="DI27" i="19"/>
  <c r="DI50" i="19" s="1"/>
  <c r="BT27" i="19"/>
  <c r="BT50" i="19" s="1"/>
  <c r="DS26" i="19"/>
  <c r="DS48" i="19" s="1"/>
  <c r="CY26" i="19"/>
  <c r="CY48" i="19" s="1"/>
  <c r="V26" i="19"/>
  <c r="V48" i="19" s="1"/>
  <c r="DI25" i="19"/>
  <c r="DI46" i="19" s="1"/>
  <c r="AF25" i="19"/>
  <c r="AF46" i="19" s="1"/>
  <c r="L25" i="19"/>
  <c r="L46" i="19" s="1"/>
  <c r="BJ24" i="19"/>
  <c r="BJ44" i="19" s="1"/>
  <c r="AP24" i="19"/>
  <c r="AP44" i="19" s="1"/>
  <c r="BT23" i="19"/>
  <c r="BT42" i="19" s="1"/>
  <c r="AZ23" i="19"/>
  <c r="AZ42" i="19" s="1"/>
  <c r="CY22" i="19"/>
  <c r="CY40" i="19" s="1"/>
  <c r="CD22" i="19"/>
  <c r="CD40" i="19" s="1"/>
  <c r="DI21" i="19"/>
  <c r="DI38" i="19" s="1"/>
  <c r="BT21" i="19"/>
  <c r="BT38" i="19" s="1"/>
  <c r="DV20" i="19"/>
  <c r="DU20" i="19"/>
  <c r="DL20" i="19"/>
  <c r="DK20" i="19"/>
  <c r="DJ20" i="19"/>
  <c r="DK37" i="19" s="1"/>
  <c r="DL37" i="19" s="1"/>
  <c r="DB20" i="19"/>
  <c r="DA20" i="19"/>
  <c r="CR20" i="19"/>
  <c r="CQ20" i="19"/>
  <c r="CP20" i="19"/>
  <c r="CQ37" i="19" s="1"/>
  <c r="CR37" i="19" s="1"/>
  <c r="CG20" i="19"/>
  <c r="CF20" i="19"/>
  <c r="BW20" i="19"/>
  <c r="BV20" i="19"/>
  <c r="BM20" i="19"/>
  <c r="BL20" i="19"/>
  <c r="BC20" i="19"/>
  <c r="BB20" i="19"/>
  <c r="AS20" i="19"/>
  <c r="AR20" i="19"/>
  <c r="AI20" i="19"/>
  <c r="AH20" i="19"/>
  <c r="Y20" i="19"/>
  <c r="X20" i="19"/>
  <c r="O20" i="19"/>
  <c r="N20" i="19"/>
  <c r="M20" i="19"/>
  <c r="N37" i="19" s="1"/>
  <c r="O37" i="19" s="1"/>
  <c r="L20" i="19"/>
  <c r="L36" i="19" s="1"/>
  <c r="E20" i="19"/>
  <c r="D20" i="19"/>
  <c r="C20" i="19"/>
  <c r="D37" i="19" s="1"/>
  <c r="E37" i="19" s="1"/>
  <c r="DS21" i="17"/>
  <c r="DT21" i="17"/>
  <c r="DS22" i="17"/>
  <c r="DT22" i="17"/>
  <c r="DS23" i="17"/>
  <c r="DT23" i="17"/>
  <c r="DS24" i="17"/>
  <c r="DT24" i="17"/>
  <c r="DS25" i="17"/>
  <c r="DT25" i="17"/>
  <c r="DS26" i="17"/>
  <c r="DT26" i="17"/>
  <c r="DS27" i="17"/>
  <c r="DT27" i="17"/>
  <c r="DS28" i="17"/>
  <c r="DT28" i="17"/>
  <c r="DS29" i="17"/>
  <c r="DT29" i="17"/>
  <c r="DS30" i="17"/>
  <c r="DT30" i="17"/>
  <c r="DS31" i="17"/>
  <c r="DT31" i="17"/>
  <c r="DS32" i="17"/>
  <c r="DT32" i="17"/>
  <c r="DT20" i="17"/>
  <c r="DS20" i="17"/>
  <c r="DI21" i="17"/>
  <c r="DJ21" i="17"/>
  <c r="DI22" i="17"/>
  <c r="DJ22" i="17"/>
  <c r="DI23" i="17"/>
  <c r="DJ23" i="17"/>
  <c r="DI24" i="17"/>
  <c r="DJ24" i="17"/>
  <c r="DI25" i="17"/>
  <c r="DJ25" i="17"/>
  <c r="DI26" i="17"/>
  <c r="DJ26" i="17"/>
  <c r="DI27" i="17"/>
  <c r="DJ27" i="17"/>
  <c r="DI28" i="17"/>
  <c r="DJ28" i="17"/>
  <c r="DI29" i="17"/>
  <c r="DJ29" i="17"/>
  <c r="DI30" i="17"/>
  <c r="DJ30" i="17"/>
  <c r="DI31" i="17"/>
  <c r="DJ31" i="17"/>
  <c r="DI32" i="17"/>
  <c r="DJ32" i="17"/>
  <c r="DJ20" i="17"/>
  <c r="DI20" i="17"/>
  <c r="CY21" i="17"/>
  <c r="CZ21" i="17"/>
  <c r="CY22" i="17"/>
  <c r="CZ22" i="17"/>
  <c r="CY23" i="17"/>
  <c r="CZ23" i="17"/>
  <c r="CY24" i="17"/>
  <c r="CZ24" i="17"/>
  <c r="CY25" i="17"/>
  <c r="CZ25" i="17"/>
  <c r="CY26" i="17"/>
  <c r="CZ26" i="17"/>
  <c r="CY27" i="17"/>
  <c r="CZ27" i="17"/>
  <c r="CY28" i="17"/>
  <c r="CZ28" i="17"/>
  <c r="CY29" i="17"/>
  <c r="CZ29" i="17"/>
  <c r="CY30" i="17"/>
  <c r="CZ30" i="17"/>
  <c r="CY31" i="17"/>
  <c r="CZ31" i="17"/>
  <c r="CY32" i="17"/>
  <c r="CZ32" i="17"/>
  <c r="CZ20" i="17"/>
  <c r="CY20" i="17"/>
  <c r="CO21" i="17"/>
  <c r="CP21" i="17"/>
  <c r="CO22" i="17"/>
  <c r="CP22" i="17"/>
  <c r="CO23" i="17"/>
  <c r="CP23" i="17"/>
  <c r="CO24" i="17"/>
  <c r="CP24" i="17"/>
  <c r="CO25" i="17"/>
  <c r="CP25" i="17"/>
  <c r="CO26" i="17"/>
  <c r="CP26" i="17"/>
  <c r="CO27" i="17"/>
  <c r="CP27" i="17"/>
  <c r="CO28" i="17"/>
  <c r="CP28" i="17"/>
  <c r="CO29" i="17"/>
  <c r="CP29" i="17"/>
  <c r="CO30" i="17"/>
  <c r="CP30" i="17"/>
  <c r="CO31" i="17"/>
  <c r="CP31" i="17"/>
  <c r="CO32" i="17"/>
  <c r="CP32" i="17"/>
  <c r="CP20" i="17"/>
  <c r="CO20" i="17"/>
  <c r="CD21" i="17"/>
  <c r="CE21" i="17"/>
  <c r="CD22" i="17"/>
  <c r="CE22" i="17"/>
  <c r="CD23" i="17"/>
  <c r="CE23" i="17"/>
  <c r="CD24" i="17"/>
  <c r="CE24" i="17"/>
  <c r="CD25" i="17"/>
  <c r="CE25" i="17"/>
  <c r="CD26" i="17"/>
  <c r="CE26" i="17"/>
  <c r="CD27" i="17"/>
  <c r="CE27" i="17"/>
  <c r="CD28" i="17"/>
  <c r="CE28" i="17"/>
  <c r="CD29" i="17"/>
  <c r="CE29" i="17"/>
  <c r="CD30" i="17"/>
  <c r="CE30" i="17"/>
  <c r="CD31" i="17"/>
  <c r="CE31" i="17"/>
  <c r="CD32" i="17"/>
  <c r="CE32" i="17"/>
  <c r="CE20" i="17"/>
  <c r="CD20" i="17"/>
  <c r="BT21" i="17"/>
  <c r="BU21" i="17"/>
  <c r="BT22" i="17"/>
  <c r="BU22" i="17"/>
  <c r="BT23" i="17"/>
  <c r="BU23" i="17"/>
  <c r="BT24" i="17"/>
  <c r="BU24" i="17"/>
  <c r="BT25" i="17"/>
  <c r="BU25" i="17"/>
  <c r="BT26" i="17"/>
  <c r="BU26" i="17"/>
  <c r="BU27" i="17"/>
  <c r="BT28" i="17"/>
  <c r="BU28" i="17"/>
  <c r="BT29" i="17"/>
  <c r="BU29" i="17"/>
  <c r="BT30" i="17"/>
  <c r="BU30" i="17"/>
  <c r="BT31" i="17"/>
  <c r="BU31" i="17"/>
  <c r="BT32" i="17"/>
  <c r="BU32" i="17"/>
  <c r="BU20" i="17"/>
  <c r="BT20" i="17"/>
  <c r="BJ21" i="17"/>
  <c r="BK21" i="17"/>
  <c r="BJ22" i="17"/>
  <c r="BK22" i="17"/>
  <c r="BJ23" i="17"/>
  <c r="BK23" i="17"/>
  <c r="BJ24" i="17"/>
  <c r="BK24" i="17"/>
  <c r="BJ25" i="17"/>
  <c r="BK25" i="17"/>
  <c r="BJ26" i="17"/>
  <c r="BK26" i="17"/>
  <c r="BJ27" i="17"/>
  <c r="BK27" i="17"/>
  <c r="BJ28" i="17"/>
  <c r="BK28" i="17"/>
  <c r="BJ29" i="17"/>
  <c r="BK29" i="17"/>
  <c r="BJ30" i="17"/>
  <c r="BK30" i="17"/>
  <c r="BJ31" i="17"/>
  <c r="BK31" i="17"/>
  <c r="BJ32" i="17"/>
  <c r="BK32" i="17"/>
  <c r="BK20" i="17"/>
  <c r="BJ20" i="17"/>
  <c r="AZ21" i="17"/>
  <c r="BA21" i="17"/>
  <c r="AZ22" i="17"/>
  <c r="BA22" i="17"/>
  <c r="AZ23" i="17"/>
  <c r="BA23" i="17"/>
  <c r="AZ24" i="17"/>
  <c r="BA24" i="17"/>
  <c r="AZ25" i="17"/>
  <c r="BA25" i="17"/>
  <c r="AZ26" i="17"/>
  <c r="BA26" i="17"/>
  <c r="AZ27" i="17"/>
  <c r="BA27" i="17"/>
  <c r="AZ28" i="17"/>
  <c r="BA28" i="17"/>
  <c r="AZ29" i="17"/>
  <c r="BA29" i="17"/>
  <c r="AZ30" i="17"/>
  <c r="BA30" i="17"/>
  <c r="AZ31" i="17"/>
  <c r="BA31" i="17"/>
  <c r="AZ32" i="17"/>
  <c r="BA32" i="17"/>
  <c r="BA20" i="17"/>
  <c r="AZ20" i="17"/>
  <c r="AP21" i="17"/>
  <c r="AQ21" i="17"/>
  <c r="AP22" i="17"/>
  <c r="AQ22" i="17"/>
  <c r="AP23" i="17"/>
  <c r="AQ23" i="17"/>
  <c r="AP24" i="17"/>
  <c r="AQ24" i="17"/>
  <c r="AP25" i="17"/>
  <c r="AQ25" i="17"/>
  <c r="AP26" i="17"/>
  <c r="AQ26" i="17"/>
  <c r="AP27" i="17"/>
  <c r="AQ27" i="17"/>
  <c r="AP28" i="17"/>
  <c r="AQ28" i="17"/>
  <c r="AP29" i="17"/>
  <c r="AQ29" i="17"/>
  <c r="AP30" i="17"/>
  <c r="AQ30" i="17"/>
  <c r="AP31" i="17"/>
  <c r="AQ31" i="17"/>
  <c r="AP32" i="17"/>
  <c r="AQ32" i="17"/>
  <c r="AQ20" i="17"/>
  <c r="AP20" i="17"/>
  <c r="AF21" i="17"/>
  <c r="AG21" i="17"/>
  <c r="AF22" i="17"/>
  <c r="AG22" i="17"/>
  <c r="AF23" i="17"/>
  <c r="AG23" i="17"/>
  <c r="AF24" i="17"/>
  <c r="AG24" i="17"/>
  <c r="AF25" i="17"/>
  <c r="AG25" i="17"/>
  <c r="AF26" i="17"/>
  <c r="AG26" i="17"/>
  <c r="AF27" i="17"/>
  <c r="AG27" i="17"/>
  <c r="AF28" i="17"/>
  <c r="AG28" i="17"/>
  <c r="AF29" i="17"/>
  <c r="AG29" i="17"/>
  <c r="AF30" i="17"/>
  <c r="AG30" i="17"/>
  <c r="AF31" i="17"/>
  <c r="AG31" i="17"/>
  <c r="AF32" i="17"/>
  <c r="AG32" i="17"/>
  <c r="AG20" i="17"/>
  <c r="V21" i="17"/>
  <c r="W21" i="17"/>
  <c r="V22" i="17"/>
  <c r="W22" i="17"/>
  <c r="V23" i="17"/>
  <c r="W23" i="17"/>
  <c r="V24" i="17"/>
  <c r="W24" i="17"/>
  <c r="V25" i="17"/>
  <c r="W25" i="17"/>
  <c r="V26" i="17"/>
  <c r="W26" i="17"/>
  <c r="V27" i="17"/>
  <c r="W27" i="17"/>
  <c r="V28" i="17"/>
  <c r="W28" i="17"/>
  <c r="V29" i="17"/>
  <c r="W29" i="17"/>
  <c r="V30" i="17"/>
  <c r="W30" i="17"/>
  <c r="V31" i="17"/>
  <c r="W31" i="17"/>
  <c r="V32" i="17"/>
  <c r="W32" i="17"/>
  <c r="W20" i="17"/>
  <c r="AF20" i="17"/>
  <c r="V20" i="17"/>
  <c r="L21" i="17"/>
  <c r="M21" i="17"/>
  <c r="L22" i="17"/>
  <c r="M22" i="17"/>
  <c r="L23" i="17"/>
  <c r="M23" i="17"/>
  <c r="L24" i="17"/>
  <c r="M24" i="17"/>
  <c r="L25" i="17"/>
  <c r="M25" i="17"/>
  <c r="L26" i="17"/>
  <c r="M26" i="17"/>
  <c r="L27" i="17"/>
  <c r="M27" i="17"/>
  <c r="L28" i="17"/>
  <c r="M28" i="17"/>
  <c r="L29" i="17"/>
  <c r="M29" i="17"/>
  <c r="L30" i="17"/>
  <c r="M30" i="17"/>
  <c r="L31" i="17"/>
  <c r="M31" i="17"/>
  <c r="L32" i="17"/>
  <c r="M32" i="17"/>
  <c r="M20" i="17"/>
  <c r="L20" i="17"/>
  <c r="B21" i="17"/>
  <c r="C21" i="17"/>
  <c r="B22" i="17"/>
  <c r="C22" i="17"/>
  <c r="B23" i="17"/>
  <c r="C23" i="17"/>
  <c r="B24" i="17"/>
  <c r="C24" i="17"/>
  <c r="B25" i="17"/>
  <c r="C25" i="17"/>
  <c r="B26" i="17"/>
  <c r="C26" i="17"/>
  <c r="B27" i="17"/>
  <c r="C27" i="17"/>
  <c r="B28" i="17"/>
  <c r="C28" i="17"/>
  <c r="B29" i="17"/>
  <c r="C29" i="17"/>
  <c r="B30" i="17"/>
  <c r="C30" i="17"/>
  <c r="B31" i="17"/>
  <c r="C31" i="17"/>
  <c r="B32" i="17"/>
  <c r="C32" i="17"/>
  <c r="C20" i="17"/>
  <c r="B20" i="17"/>
  <c r="DA37" i="22" l="1"/>
  <c r="DB37" i="22" s="1"/>
  <c r="CE59" i="22"/>
  <c r="BC45" i="20"/>
  <c r="BF45" i="20" s="1"/>
  <c r="BC49" i="20"/>
  <c r="CR49" i="20"/>
  <c r="CR55" i="20"/>
  <c r="BC55" i="20"/>
  <c r="O55" i="20"/>
  <c r="O37" i="20"/>
  <c r="P37" i="20" s="1"/>
  <c r="Q38" i="20" s="1"/>
  <c r="O41" i="20"/>
  <c r="BC41" i="20"/>
  <c r="CR41" i="20"/>
  <c r="O45" i="20"/>
  <c r="O53" i="20"/>
  <c r="BC53" i="20"/>
  <c r="BM55" i="20"/>
  <c r="BC37" i="20"/>
  <c r="CR37" i="20"/>
  <c r="Y47" i="20"/>
  <c r="C47" i="20"/>
  <c r="H47" i="20" s="1"/>
  <c r="CR53" i="20"/>
  <c r="O57" i="20"/>
  <c r="BC57" i="20"/>
  <c r="BD57" i="20" s="1"/>
  <c r="G17" i="20"/>
  <c r="G16" i="20"/>
  <c r="BM51" i="20"/>
  <c r="AA16" i="20"/>
  <c r="AA17" i="20"/>
  <c r="W16" i="20"/>
  <c r="W17" i="20"/>
  <c r="BM57" i="20"/>
  <c r="Y57" i="20"/>
  <c r="E57" i="20"/>
  <c r="DL55" i="20"/>
  <c r="DV53" i="20"/>
  <c r="DW53" i="20" s="1"/>
  <c r="DB53" i="20"/>
  <c r="CG53" i="20"/>
  <c r="BM53" i="20"/>
  <c r="AS53" i="20"/>
  <c r="Y53" i="20"/>
  <c r="E53" i="20"/>
  <c r="CR51" i="20"/>
  <c r="BC51" i="20"/>
  <c r="O51" i="20"/>
  <c r="DV49" i="20"/>
  <c r="DB49" i="20"/>
  <c r="CG49" i="20"/>
  <c r="BM49" i="20"/>
  <c r="AS49" i="20"/>
  <c r="Y49" i="20"/>
  <c r="E49" i="20"/>
  <c r="CR47" i="20"/>
  <c r="BW47" i="20"/>
  <c r="BC47" i="20"/>
  <c r="AI47" i="20"/>
  <c r="O47" i="20"/>
  <c r="DV45" i="20"/>
  <c r="DB45" i="20"/>
  <c r="CG45" i="20"/>
  <c r="BM45" i="20"/>
  <c r="AS45" i="20"/>
  <c r="Y45" i="20"/>
  <c r="E45" i="20"/>
  <c r="DL43" i="20"/>
  <c r="CR43" i="20"/>
  <c r="BW43" i="20"/>
  <c r="BC43" i="20"/>
  <c r="AI43" i="20"/>
  <c r="O43" i="20"/>
  <c r="DV41" i="20"/>
  <c r="DB41" i="20"/>
  <c r="DC41" i="20" s="1"/>
  <c r="CG41" i="20"/>
  <c r="BM41" i="20"/>
  <c r="AS41" i="20"/>
  <c r="Y41" i="20"/>
  <c r="E41" i="20"/>
  <c r="DL39" i="20"/>
  <c r="CP21" i="20"/>
  <c r="CQ39" i="20" s="1"/>
  <c r="CR39" i="20" s="1"/>
  <c r="U16" i="20"/>
  <c r="U17" i="20"/>
  <c r="BW39" i="20"/>
  <c r="BC39" i="20"/>
  <c r="AI39" i="20"/>
  <c r="O39" i="20"/>
  <c r="P39" i="20" s="1"/>
  <c r="O16" i="20"/>
  <c r="O17" i="20"/>
  <c r="C16" i="20"/>
  <c r="C17" i="20"/>
  <c r="BM39" i="20"/>
  <c r="CE39" i="20"/>
  <c r="CJ39" i="20" s="1"/>
  <c r="DL45" i="20"/>
  <c r="BM47" i="20"/>
  <c r="Y55" i="20"/>
  <c r="DB55" i="20"/>
  <c r="C55" i="20"/>
  <c r="BW57" i="20"/>
  <c r="Q16" i="20"/>
  <c r="Q17" i="20"/>
  <c r="M16" i="20"/>
  <c r="M17" i="20"/>
  <c r="I16" i="20"/>
  <c r="I17" i="20"/>
  <c r="E16" i="20"/>
  <c r="E17" i="20"/>
  <c r="CR59" i="20"/>
  <c r="BC59" i="20"/>
  <c r="AI59" i="20"/>
  <c r="O59" i="20"/>
  <c r="DV57" i="20"/>
  <c r="DB57" i="20"/>
  <c r="S16" i="20"/>
  <c r="S17" i="20"/>
  <c r="K16" i="20"/>
  <c r="K17" i="20"/>
  <c r="W20" i="20"/>
  <c r="X37" i="20" s="1"/>
  <c r="Y37" i="20" s="1"/>
  <c r="DB37" i="20"/>
  <c r="BM43" i="20"/>
  <c r="C20" i="20"/>
  <c r="D37" i="20" s="1"/>
  <c r="E37" i="20" s="1"/>
  <c r="BK20" i="20"/>
  <c r="BL37" i="20" s="1"/>
  <c r="BM37" i="20" s="1"/>
  <c r="BW37" i="20"/>
  <c r="Y39" i="20"/>
  <c r="DB39" i="20"/>
  <c r="AI41" i="20"/>
  <c r="DB43" i="20"/>
  <c r="BW49" i="20"/>
  <c r="Y51" i="20"/>
  <c r="DB51" i="20"/>
  <c r="DE51" i="20" s="1"/>
  <c r="E55" i="20"/>
  <c r="H55" i="20" s="1"/>
  <c r="CG55" i="20"/>
  <c r="Y17" i="20"/>
  <c r="Y16" i="20"/>
  <c r="CZ55" i="20"/>
  <c r="E16" i="19"/>
  <c r="E17" i="19"/>
  <c r="I16" i="19"/>
  <c r="I17" i="19"/>
  <c r="M17" i="19"/>
  <c r="M16" i="19"/>
  <c r="BU20" i="19"/>
  <c r="BV37" i="19" s="1"/>
  <c r="BW37" i="19" s="1"/>
  <c r="Q16" i="19"/>
  <c r="Q17" i="19"/>
  <c r="U17" i="19"/>
  <c r="U16" i="19"/>
  <c r="Y16" i="19"/>
  <c r="Y17" i="19"/>
  <c r="C17" i="19"/>
  <c r="W20" i="19"/>
  <c r="X37" i="19" s="1"/>
  <c r="Y37" i="19" s="1"/>
  <c r="Z37" i="19" s="1"/>
  <c r="AA38" i="19" s="1"/>
  <c r="G17" i="19"/>
  <c r="G16" i="19"/>
  <c r="AQ20" i="19"/>
  <c r="AR37" i="19" s="1"/>
  <c r="AS37" i="19" s="1"/>
  <c r="K17" i="19"/>
  <c r="K16" i="19"/>
  <c r="BK20" i="19"/>
  <c r="BL37" i="19" s="1"/>
  <c r="BM37" i="19" s="1"/>
  <c r="O17" i="19"/>
  <c r="O16" i="19"/>
  <c r="CE20" i="19"/>
  <c r="CF37" i="19" s="1"/>
  <c r="CG37" i="19" s="1"/>
  <c r="S16" i="19"/>
  <c r="S17" i="19"/>
  <c r="CZ20" i="19"/>
  <c r="DA37" i="19" s="1"/>
  <c r="DB37" i="19" s="1"/>
  <c r="W17" i="19"/>
  <c r="W16" i="19"/>
  <c r="DT20" i="19"/>
  <c r="DU37" i="19" s="1"/>
  <c r="DV37" i="19" s="1"/>
  <c r="AA17" i="19"/>
  <c r="AA16" i="19"/>
  <c r="C16" i="19"/>
  <c r="DJ20" i="21"/>
  <c r="DK37" i="21" s="1"/>
  <c r="DL37" i="21" s="1"/>
  <c r="Y17" i="21"/>
  <c r="Y16" i="21"/>
  <c r="BA20" i="21"/>
  <c r="BB37" i="21" s="1"/>
  <c r="BC37" i="21" s="1"/>
  <c r="M17" i="21"/>
  <c r="M16" i="21"/>
  <c r="M20" i="21"/>
  <c r="N37" i="21" s="1"/>
  <c r="O37" i="21" s="1"/>
  <c r="E17" i="21"/>
  <c r="E16" i="21"/>
  <c r="CP20" i="21"/>
  <c r="CQ37" i="21" s="1"/>
  <c r="CR37" i="21" s="1"/>
  <c r="U17" i="21"/>
  <c r="U16" i="21"/>
  <c r="DT20" i="21"/>
  <c r="DU37" i="21" s="1"/>
  <c r="DV37" i="21" s="1"/>
  <c r="AA16" i="21"/>
  <c r="AA17" i="21"/>
  <c r="W16" i="21"/>
  <c r="W17" i="21"/>
  <c r="CE20" i="21"/>
  <c r="CF37" i="21" s="1"/>
  <c r="CG37" i="21" s="1"/>
  <c r="S16" i="21"/>
  <c r="S17" i="21"/>
  <c r="BK20" i="21"/>
  <c r="BL37" i="21" s="1"/>
  <c r="BM37" i="21" s="1"/>
  <c r="O16" i="21"/>
  <c r="O17" i="21"/>
  <c r="AQ20" i="21"/>
  <c r="AR37" i="21" s="1"/>
  <c r="AS37" i="21" s="1"/>
  <c r="K16" i="21"/>
  <c r="K17" i="21"/>
  <c r="C20" i="21"/>
  <c r="D37" i="21" s="1"/>
  <c r="E37" i="21" s="1"/>
  <c r="C16" i="21"/>
  <c r="C17" i="21"/>
  <c r="BU20" i="21"/>
  <c r="BV37" i="21" s="1"/>
  <c r="BW37" i="21" s="1"/>
  <c r="Q17" i="21"/>
  <c r="Q16" i="21"/>
  <c r="AG20" i="21"/>
  <c r="AH37" i="21" s="1"/>
  <c r="AI37" i="21" s="1"/>
  <c r="I17" i="21"/>
  <c r="I16" i="21"/>
  <c r="W20" i="21"/>
  <c r="X37" i="21" s="1"/>
  <c r="Y37" i="21" s="1"/>
  <c r="G16" i="21"/>
  <c r="G17" i="21"/>
  <c r="W39" i="22"/>
  <c r="Z39" i="22" s="1"/>
  <c r="CZ55" i="22"/>
  <c r="DE55" i="22" s="1"/>
  <c r="BA57" i="22"/>
  <c r="BF57" i="22" s="1"/>
  <c r="Y17" i="22"/>
  <c r="Y16" i="22"/>
  <c r="U17" i="22"/>
  <c r="U16" i="22"/>
  <c r="Q17" i="22"/>
  <c r="Q16" i="22"/>
  <c r="M17" i="22"/>
  <c r="M16" i="22"/>
  <c r="I17" i="22"/>
  <c r="I16" i="22"/>
  <c r="E17" i="22"/>
  <c r="E16" i="22"/>
  <c r="AQ39" i="22"/>
  <c r="AV39" i="22" s="1"/>
  <c r="C39" i="22"/>
  <c r="H39" i="22" s="1"/>
  <c r="CE55" i="22"/>
  <c r="CH55" i="22" s="1"/>
  <c r="AG57" i="22"/>
  <c r="AL57" i="22" s="1"/>
  <c r="DJ57" i="22"/>
  <c r="DO57" i="22" s="1"/>
  <c r="DT55" i="22"/>
  <c r="DY55" i="22" s="1"/>
  <c r="BU57" i="22"/>
  <c r="BZ57" i="22" s="1"/>
  <c r="BK39" i="22"/>
  <c r="BN39" i="22" s="1"/>
  <c r="DJ53" i="22"/>
  <c r="M57" i="22"/>
  <c r="P57" i="22" s="1"/>
  <c r="CP57" i="22"/>
  <c r="CU57" i="22" s="1"/>
  <c r="AA16" i="22"/>
  <c r="AA17" i="22"/>
  <c r="W16" i="22"/>
  <c r="W17" i="22"/>
  <c r="S16" i="22"/>
  <c r="S17" i="22"/>
  <c r="O16" i="22"/>
  <c r="O17" i="22"/>
  <c r="K17" i="22"/>
  <c r="K16" i="22"/>
  <c r="G16" i="22"/>
  <c r="G17" i="22"/>
  <c r="C17" i="22"/>
  <c r="C16" i="22"/>
  <c r="AG51" i="21"/>
  <c r="AJ51" i="21" s="1"/>
  <c r="C43" i="21"/>
  <c r="F43" i="21" s="1"/>
  <c r="DJ49" i="21"/>
  <c r="DO49" i="21" s="1"/>
  <c r="BA57" i="21"/>
  <c r="BF57" i="21" s="1"/>
  <c r="CE59" i="21"/>
  <c r="CJ59" i="21" s="1"/>
  <c r="BA43" i="20"/>
  <c r="AR39" i="20"/>
  <c r="AS39" i="20" s="1"/>
  <c r="CP55" i="19"/>
  <c r="CU55" i="19" s="1"/>
  <c r="M55" i="19"/>
  <c r="P55" i="19" s="1"/>
  <c r="W37" i="19"/>
  <c r="CZ53" i="19"/>
  <c r="DE53" i="19" s="1"/>
  <c r="AQ57" i="19"/>
  <c r="AT57" i="19" s="1"/>
  <c r="CE57" i="19"/>
  <c r="DJ51" i="19"/>
  <c r="DO51" i="19" s="1"/>
  <c r="DT49" i="19"/>
  <c r="DW49" i="19" s="1"/>
  <c r="BU59" i="19"/>
  <c r="BZ59" i="19" s="1"/>
  <c r="M47" i="19"/>
  <c r="R47" i="19" s="1"/>
  <c r="CP47" i="19"/>
  <c r="CU47" i="19" s="1"/>
  <c r="AQ39" i="19"/>
  <c r="AT39" i="19" s="1"/>
  <c r="BA57" i="19"/>
  <c r="BF57" i="19" s="1"/>
  <c r="DJ59" i="19"/>
  <c r="DO59" i="19" s="1"/>
  <c r="CP41" i="19"/>
  <c r="CS41" i="19" s="1"/>
  <c r="BA37" i="20"/>
  <c r="BD37" i="20" s="1"/>
  <c r="BE38" i="20" s="1"/>
  <c r="CP39" i="20"/>
  <c r="M41" i="20"/>
  <c r="AQ41" i="20"/>
  <c r="BA45" i="20"/>
  <c r="BA47" i="20"/>
  <c r="AQ37" i="20"/>
  <c r="AT37" i="20" s="1"/>
  <c r="AU38" i="20" s="1"/>
  <c r="CP37" i="20"/>
  <c r="AQ39" i="20"/>
  <c r="BA39" i="20"/>
  <c r="BA41" i="20"/>
  <c r="M37" i="22"/>
  <c r="AG37" i="22"/>
  <c r="AL37" i="22" s="1"/>
  <c r="AM38" i="22" s="1"/>
  <c r="BA37" i="22"/>
  <c r="BD37" i="22" s="1"/>
  <c r="BE38" i="22" s="1"/>
  <c r="BU37" i="22"/>
  <c r="BX37" i="22" s="1"/>
  <c r="BY38" i="22" s="1"/>
  <c r="CP37" i="22"/>
  <c r="DJ37" i="22"/>
  <c r="DO37" i="22" s="1"/>
  <c r="DP38" i="22" s="1"/>
  <c r="CE37" i="22"/>
  <c r="CJ37" i="22" s="1"/>
  <c r="CK38" i="22" s="1"/>
  <c r="AG39" i="21"/>
  <c r="AJ39" i="21" s="1"/>
  <c r="CE45" i="21"/>
  <c r="CJ45" i="21" s="1"/>
  <c r="W37" i="21"/>
  <c r="CZ37" i="21"/>
  <c r="DE37" i="21" s="1"/>
  <c r="DF38" i="21" s="1"/>
  <c r="BK37" i="21"/>
  <c r="AG37" i="21"/>
  <c r="BU37" i="21"/>
  <c r="DJ37" i="21"/>
  <c r="DM37" i="21" s="1"/>
  <c r="DN38" i="21" s="1"/>
  <c r="W39" i="20"/>
  <c r="Z39" i="20" s="1"/>
  <c r="BK39" i="20"/>
  <c r="CZ39" i="20"/>
  <c r="CP41" i="20"/>
  <c r="CS41" i="20" s="1"/>
  <c r="C43" i="20"/>
  <c r="F43" i="20" s="1"/>
  <c r="AQ43" i="20"/>
  <c r="AT43" i="20" s="1"/>
  <c r="CE43" i="20"/>
  <c r="CH43" i="20" s="1"/>
  <c r="DT43" i="20"/>
  <c r="DW43" i="20" s="1"/>
  <c r="AQ47" i="20"/>
  <c r="AT47" i="20" s="1"/>
  <c r="M49" i="20"/>
  <c r="P49" i="20" s="1"/>
  <c r="BA49" i="20"/>
  <c r="M39" i="20"/>
  <c r="R39" i="20" s="1"/>
  <c r="AG39" i="20"/>
  <c r="BU39" i="20"/>
  <c r="BZ39" i="20" s="1"/>
  <c r="DJ39" i="20"/>
  <c r="W41" i="20"/>
  <c r="AB41" i="20" s="1"/>
  <c r="BK41" i="20"/>
  <c r="BP41" i="20" s="1"/>
  <c r="CZ41" i="20"/>
  <c r="M43" i="20"/>
  <c r="CP43" i="20"/>
  <c r="CE45" i="20"/>
  <c r="DT45" i="20"/>
  <c r="DW45" i="20" s="1"/>
  <c r="BU47" i="20"/>
  <c r="CE49" i="20"/>
  <c r="CH49" i="20" s="1"/>
  <c r="CP51" i="20"/>
  <c r="BK53" i="20"/>
  <c r="CE37" i="20"/>
  <c r="CJ37" i="20" s="1"/>
  <c r="CK38" i="20" s="1"/>
  <c r="DT37" i="20"/>
  <c r="DY37" i="20" s="1"/>
  <c r="DZ38" i="20" s="1"/>
  <c r="C37" i="20"/>
  <c r="DT57" i="19"/>
  <c r="DT37" i="19"/>
  <c r="DW37" i="19" s="1"/>
  <c r="DX38" i="19" s="1"/>
  <c r="DJ43" i="19"/>
  <c r="DO43" i="19" s="1"/>
  <c r="CZ45" i="19"/>
  <c r="DC45" i="19" s="1"/>
  <c r="CZ37" i="19"/>
  <c r="CP49" i="19"/>
  <c r="CU49" i="19" s="1"/>
  <c r="CP39" i="19"/>
  <c r="CS39" i="19" s="1"/>
  <c r="CE49" i="19"/>
  <c r="CJ49" i="19" s="1"/>
  <c r="BU51" i="19"/>
  <c r="BX51" i="19" s="1"/>
  <c r="BK45" i="19"/>
  <c r="BN45" i="19" s="1"/>
  <c r="BK53" i="19"/>
  <c r="BP53" i="19" s="1"/>
  <c r="BK51" i="19"/>
  <c r="BP51" i="19" s="1"/>
  <c r="BK37" i="19"/>
  <c r="BN37" i="19" s="1"/>
  <c r="BO38" i="19" s="1"/>
  <c r="BA55" i="19"/>
  <c r="BF55" i="19" s="1"/>
  <c r="BA47" i="19"/>
  <c r="BF47" i="19" s="1"/>
  <c r="AQ43" i="19"/>
  <c r="AT43" i="19" s="1"/>
  <c r="AQ49" i="19"/>
  <c r="AV49" i="19" s="1"/>
  <c r="AG51" i="19"/>
  <c r="AL51" i="19" s="1"/>
  <c r="AG59" i="19"/>
  <c r="W53" i="19"/>
  <c r="Z53" i="19" s="1"/>
  <c r="W45" i="19"/>
  <c r="AB45" i="19" s="1"/>
  <c r="M41" i="19"/>
  <c r="R41" i="19" s="1"/>
  <c r="C49" i="19"/>
  <c r="H49" i="19" s="1"/>
  <c r="C57" i="19"/>
  <c r="H57" i="19" s="1"/>
  <c r="AJ57" i="22"/>
  <c r="C37" i="22"/>
  <c r="H37" i="22" s="1"/>
  <c r="I38" i="22" s="1"/>
  <c r="W37" i="22"/>
  <c r="Z37" i="22" s="1"/>
  <c r="AA38" i="22" s="1"/>
  <c r="AQ37" i="22"/>
  <c r="BK37" i="22"/>
  <c r="BP37" i="22" s="1"/>
  <c r="BQ38" i="22" s="1"/>
  <c r="CZ37" i="22"/>
  <c r="DT37" i="22"/>
  <c r="DY37" i="22" s="1"/>
  <c r="DZ38" i="22" s="1"/>
  <c r="M39" i="22"/>
  <c r="AG39" i="22"/>
  <c r="AL39" i="22" s="1"/>
  <c r="BA39" i="22"/>
  <c r="BF39" i="22" s="1"/>
  <c r="BU39" i="22"/>
  <c r="BZ39" i="22" s="1"/>
  <c r="CP39" i="22"/>
  <c r="CS39" i="22" s="1"/>
  <c r="DJ39" i="22"/>
  <c r="DM39" i="22" s="1"/>
  <c r="C41" i="22"/>
  <c r="H41" i="22" s="1"/>
  <c r="W41" i="22"/>
  <c r="Z41" i="22" s="1"/>
  <c r="AQ41" i="22"/>
  <c r="BK41" i="22"/>
  <c r="BP41" i="22" s="1"/>
  <c r="CE41" i="22"/>
  <c r="CJ41" i="22" s="1"/>
  <c r="CZ41" i="22"/>
  <c r="DC41" i="22" s="1"/>
  <c r="DT41" i="22"/>
  <c r="DY41" i="22" s="1"/>
  <c r="M43" i="22"/>
  <c r="P43" i="22" s="1"/>
  <c r="AG43" i="22"/>
  <c r="AJ43" i="22" s="1"/>
  <c r="BA43" i="22"/>
  <c r="BF43" i="22" s="1"/>
  <c r="BU43" i="22"/>
  <c r="BZ43" i="22" s="1"/>
  <c r="CP43" i="22"/>
  <c r="CS43" i="22" s="1"/>
  <c r="DJ43" i="22"/>
  <c r="DM43" i="22" s="1"/>
  <c r="C45" i="22"/>
  <c r="H45" i="22" s="1"/>
  <c r="W45" i="22"/>
  <c r="AQ45" i="22"/>
  <c r="AT45" i="22" s="1"/>
  <c r="BK45" i="22"/>
  <c r="BN45" i="22" s="1"/>
  <c r="CE45" i="22"/>
  <c r="CH45" i="22" s="1"/>
  <c r="CZ45" i="22"/>
  <c r="DE45" i="22" s="1"/>
  <c r="DT45" i="22"/>
  <c r="DW45" i="22" s="1"/>
  <c r="M47" i="22"/>
  <c r="R47" i="22" s="1"/>
  <c r="AG47" i="22"/>
  <c r="AJ47" i="22" s="1"/>
  <c r="BA47" i="22"/>
  <c r="BD47" i="22" s="1"/>
  <c r="BU47" i="22"/>
  <c r="BZ47" i="22" s="1"/>
  <c r="CP47" i="22"/>
  <c r="CS47" i="22" s="1"/>
  <c r="DJ47" i="22"/>
  <c r="DO47" i="22" s="1"/>
  <c r="C49" i="22"/>
  <c r="W49" i="22"/>
  <c r="AB49" i="22" s="1"/>
  <c r="AQ49" i="22"/>
  <c r="AT49" i="22" s="1"/>
  <c r="BK49" i="22"/>
  <c r="BP49" i="22" s="1"/>
  <c r="CE49" i="22"/>
  <c r="CZ49" i="22"/>
  <c r="DE49" i="22" s="1"/>
  <c r="DT49" i="22"/>
  <c r="DW49" i="22" s="1"/>
  <c r="M51" i="22"/>
  <c r="R51" i="22" s="1"/>
  <c r="AG51" i="22"/>
  <c r="BA51" i="22"/>
  <c r="BF51" i="22" s="1"/>
  <c r="BU51" i="22"/>
  <c r="BZ51" i="22" s="1"/>
  <c r="CP51" i="22"/>
  <c r="CU51" i="22" s="1"/>
  <c r="DJ51" i="22"/>
  <c r="C53" i="22"/>
  <c r="F53" i="22" s="1"/>
  <c r="W53" i="22"/>
  <c r="AB53" i="22" s="1"/>
  <c r="AQ53" i="22"/>
  <c r="AT53" i="22" s="1"/>
  <c r="BK53" i="22"/>
  <c r="W55" i="22"/>
  <c r="AB55" i="22" s="1"/>
  <c r="AL43" i="22"/>
  <c r="F39" i="22"/>
  <c r="CJ55" i="22"/>
  <c r="BK55" i="22"/>
  <c r="BP55" i="22" s="1"/>
  <c r="CE39" i="22"/>
  <c r="CJ39" i="22" s="1"/>
  <c r="CZ39" i="22"/>
  <c r="DC39" i="22" s="1"/>
  <c r="DT39" i="22"/>
  <c r="DW39" i="22" s="1"/>
  <c r="M41" i="22"/>
  <c r="R41" i="22" s="1"/>
  <c r="AG41" i="22"/>
  <c r="AL41" i="22" s="1"/>
  <c r="BA41" i="22"/>
  <c r="BF41" i="22" s="1"/>
  <c r="BU41" i="22"/>
  <c r="BZ41" i="22" s="1"/>
  <c r="CP41" i="22"/>
  <c r="CS41" i="22" s="1"/>
  <c r="DJ41" i="22"/>
  <c r="DO41" i="22" s="1"/>
  <c r="C43" i="22"/>
  <c r="H43" i="22" s="1"/>
  <c r="W43" i="22"/>
  <c r="Z43" i="22" s="1"/>
  <c r="AQ43" i="22"/>
  <c r="AV43" i="22" s="1"/>
  <c r="BK43" i="22"/>
  <c r="BP43" i="22" s="1"/>
  <c r="CE43" i="22"/>
  <c r="CJ43" i="22" s="1"/>
  <c r="CZ43" i="22"/>
  <c r="DC43" i="22" s="1"/>
  <c r="DT43" i="22"/>
  <c r="DY43" i="22" s="1"/>
  <c r="M45" i="22"/>
  <c r="R45" i="22" s="1"/>
  <c r="AG45" i="22"/>
  <c r="AL45" i="22" s="1"/>
  <c r="BA45" i="22"/>
  <c r="BD45" i="22" s="1"/>
  <c r="BU45" i="22"/>
  <c r="BZ45" i="22" s="1"/>
  <c r="CP45" i="22"/>
  <c r="CU45" i="22" s="1"/>
  <c r="DJ45" i="22"/>
  <c r="DO45" i="22" s="1"/>
  <c r="C47" i="22"/>
  <c r="H47" i="22" s="1"/>
  <c r="W47" i="22"/>
  <c r="AB47" i="22" s="1"/>
  <c r="AQ47" i="22"/>
  <c r="AV47" i="22" s="1"/>
  <c r="BK47" i="22"/>
  <c r="BN47" i="22" s="1"/>
  <c r="CE47" i="22"/>
  <c r="CH47" i="22" s="1"/>
  <c r="CZ47" i="22"/>
  <c r="DC47" i="22" s="1"/>
  <c r="DT47" i="22"/>
  <c r="DY47" i="22" s="1"/>
  <c r="M49" i="22"/>
  <c r="R49" i="22" s="1"/>
  <c r="AG49" i="22"/>
  <c r="AL49" i="22" s="1"/>
  <c r="BA49" i="22"/>
  <c r="BF49" i="22" s="1"/>
  <c r="BU49" i="22"/>
  <c r="BX49" i="22" s="1"/>
  <c r="CP49" i="22"/>
  <c r="CU49" i="22" s="1"/>
  <c r="DJ49" i="22"/>
  <c r="DO49" i="22" s="1"/>
  <c r="C51" i="22"/>
  <c r="F51" i="22" s="1"/>
  <c r="W51" i="22"/>
  <c r="Z51" i="22" s="1"/>
  <c r="AQ51" i="22"/>
  <c r="AV51" i="22" s="1"/>
  <c r="BK51" i="22"/>
  <c r="BP51" i="22" s="1"/>
  <c r="CE51" i="22"/>
  <c r="CH51" i="22" s="1"/>
  <c r="CZ51" i="22"/>
  <c r="DC51" i="22" s="1"/>
  <c r="DT51" i="22"/>
  <c r="DW51" i="22" s="1"/>
  <c r="M53" i="22"/>
  <c r="R53" i="22" s="1"/>
  <c r="AG53" i="22"/>
  <c r="AL53" i="22" s="1"/>
  <c r="BA53" i="22"/>
  <c r="BF53" i="22" s="1"/>
  <c r="BU53" i="22"/>
  <c r="BZ53" i="22" s="1"/>
  <c r="AV37" i="22"/>
  <c r="AW38" i="22" s="1"/>
  <c r="AT37" i="22"/>
  <c r="AU38" i="22" s="1"/>
  <c r="DY39" i="22"/>
  <c r="P37" i="22"/>
  <c r="Q38" i="22" s="1"/>
  <c r="CS37" i="22"/>
  <c r="CT38" i="22" s="1"/>
  <c r="P39" i="22"/>
  <c r="BP39" i="22"/>
  <c r="AB45" i="22"/>
  <c r="Z45" i="22"/>
  <c r="BF47" i="22"/>
  <c r="F49" i="22"/>
  <c r="CH49" i="22"/>
  <c r="CJ49" i="22"/>
  <c r="AL51" i="22"/>
  <c r="AJ51" i="22"/>
  <c r="DO51" i="22"/>
  <c r="DM51" i="22"/>
  <c r="BP53" i="22"/>
  <c r="BN53" i="22"/>
  <c r="DL53" i="22"/>
  <c r="AI55" i="22"/>
  <c r="BW55" i="22"/>
  <c r="CZ53" i="22"/>
  <c r="DC53" i="22" s="1"/>
  <c r="M55" i="22"/>
  <c r="R55" i="22" s="1"/>
  <c r="BA55" i="22"/>
  <c r="BD55" i="22" s="1"/>
  <c r="CP55" i="22"/>
  <c r="CU55" i="22" s="1"/>
  <c r="C57" i="22"/>
  <c r="F57" i="22" s="1"/>
  <c r="AQ57" i="22"/>
  <c r="AT57" i="22" s="1"/>
  <c r="CE57" i="22"/>
  <c r="CH57" i="22" s="1"/>
  <c r="DT57" i="22"/>
  <c r="DW57" i="22" s="1"/>
  <c r="R37" i="22"/>
  <c r="S38" i="22" s="1"/>
  <c r="H49" i="22"/>
  <c r="AV41" i="22"/>
  <c r="AT41" i="22"/>
  <c r="CP53" i="22"/>
  <c r="CU53" i="22" s="1"/>
  <c r="C55" i="22"/>
  <c r="F55" i="22" s="1"/>
  <c r="AQ55" i="22"/>
  <c r="AV55" i="22" s="1"/>
  <c r="BD57" i="22"/>
  <c r="CH59" i="22"/>
  <c r="CJ59" i="22"/>
  <c r="CE53" i="22"/>
  <c r="CJ53" i="22" s="1"/>
  <c r="DT53" i="22"/>
  <c r="DW53" i="22" s="1"/>
  <c r="AG55" i="22"/>
  <c r="BU55" i="22"/>
  <c r="DJ55" i="22"/>
  <c r="DO55" i="22" s="1"/>
  <c r="W57" i="22"/>
  <c r="AB57" i="22" s="1"/>
  <c r="AI59" i="22"/>
  <c r="BK57" i="22"/>
  <c r="BN57" i="22" s="1"/>
  <c r="BW59" i="22"/>
  <c r="CZ57" i="22"/>
  <c r="DE57" i="22" s="1"/>
  <c r="CU37" i="22"/>
  <c r="CV38" i="22" s="1"/>
  <c r="R39" i="22"/>
  <c r="C59" i="22"/>
  <c r="H59" i="22" s="1"/>
  <c r="M59" i="22"/>
  <c r="R59" i="22" s="1"/>
  <c r="W59" i="22"/>
  <c r="AB59" i="22" s="1"/>
  <c r="AG59" i="22"/>
  <c r="AQ59" i="22"/>
  <c r="AT59" i="22" s="1"/>
  <c r="BA59" i="22"/>
  <c r="BF59" i="22" s="1"/>
  <c r="BK59" i="22"/>
  <c r="BP59" i="22" s="1"/>
  <c r="BU59" i="22"/>
  <c r="CP59" i="22"/>
  <c r="CS59" i="22" s="1"/>
  <c r="CZ59" i="22"/>
  <c r="DE59" i="22" s="1"/>
  <c r="DJ59" i="22"/>
  <c r="DT59" i="22"/>
  <c r="DY59" i="22" s="1"/>
  <c r="DL59" i="22"/>
  <c r="M37" i="21"/>
  <c r="AQ37" i="21"/>
  <c r="CE37" i="21"/>
  <c r="DT37" i="21"/>
  <c r="W39" i="21"/>
  <c r="AB39" i="21" s="1"/>
  <c r="AQ39" i="21"/>
  <c r="AV39" i="21" s="1"/>
  <c r="BU39" i="21"/>
  <c r="BX39" i="21" s="1"/>
  <c r="CZ39" i="21"/>
  <c r="DC39" i="21" s="1"/>
  <c r="C41" i="21"/>
  <c r="H41" i="21" s="1"/>
  <c r="W41" i="21"/>
  <c r="AB41" i="21" s="1"/>
  <c r="BA41" i="21"/>
  <c r="CE41" i="21"/>
  <c r="CJ41" i="21" s="1"/>
  <c r="DJ41" i="21"/>
  <c r="DO41" i="21" s="1"/>
  <c r="W43" i="21"/>
  <c r="AB43" i="21" s="1"/>
  <c r="AQ43" i="21"/>
  <c r="AV43" i="21" s="1"/>
  <c r="CH45" i="21"/>
  <c r="DM49" i="21"/>
  <c r="BC39" i="21"/>
  <c r="CR39" i="21"/>
  <c r="O41" i="21"/>
  <c r="BC41" i="21"/>
  <c r="CR41" i="21"/>
  <c r="O43" i="21"/>
  <c r="BC43" i="21"/>
  <c r="CR43" i="21"/>
  <c r="O45" i="21"/>
  <c r="BC45" i="21"/>
  <c r="CZ43" i="21"/>
  <c r="DE43" i="21" s="1"/>
  <c r="M45" i="21"/>
  <c r="AG45" i="21"/>
  <c r="AL45" i="21" s="1"/>
  <c r="BU45" i="21"/>
  <c r="BZ45" i="21" s="1"/>
  <c r="CP45" i="21"/>
  <c r="DJ45" i="21"/>
  <c r="DO45" i="21" s="1"/>
  <c r="C47" i="21"/>
  <c r="H47" i="21" s="1"/>
  <c r="W47" i="21"/>
  <c r="Z47" i="21" s="1"/>
  <c r="AQ47" i="21"/>
  <c r="AV47" i="21" s="1"/>
  <c r="BK47" i="21"/>
  <c r="BP47" i="21" s="1"/>
  <c r="CE47" i="21"/>
  <c r="CJ47" i="21" s="1"/>
  <c r="CZ47" i="21"/>
  <c r="DC47" i="21" s="1"/>
  <c r="DT47" i="21"/>
  <c r="DW47" i="21" s="1"/>
  <c r="M49" i="21"/>
  <c r="R49" i="21" s="1"/>
  <c r="AG49" i="21"/>
  <c r="AL49" i="21" s="1"/>
  <c r="BA49" i="21"/>
  <c r="BD49" i="21" s="1"/>
  <c r="BU49" i="21"/>
  <c r="BX49" i="21" s="1"/>
  <c r="CP49" i="21"/>
  <c r="CS49" i="21" s="1"/>
  <c r="C51" i="21"/>
  <c r="F51" i="21" s="1"/>
  <c r="W51" i="21"/>
  <c r="Z51" i="21" s="1"/>
  <c r="AQ51" i="21"/>
  <c r="AV51" i="21" s="1"/>
  <c r="BK51" i="21"/>
  <c r="BP51" i="21" s="1"/>
  <c r="CE51" i="21"/>
  <c r="CJ51" i="21" s="1"/>
  <c r="CZ51" i="21"/>
  <c r="DC51" i="21" s="1"/>
  <c r="DT51" i="21"/>
  <c r="DW51" i="21" s="1"/>
  <c r="M53" i="21"/>
  <c r="P53" i="21" s="1"/>
  <c r="AG53" i="21"/>
  <c r="AJ53" i="21" s="1"/>
  <c r="BA53" i="21"/>
  <c r="BF53" i="21" s="1"/>
  <c r="BU53" i="21"/>
  <c r="BZ53" i="21" s="1"/>
  <c r="CP53" i="21"/>
  <c r="CS53" i="21" s="1"/>
  <c r="DJ53" i="21"/>
  <c r="DM53" i="21" s="1"/>
  <c r="CP37" i="21"/>
  <c r="C39" i="21"/>
  <c r="H39" i="21" s="1"/>
  <c r="BK39" i="21"/>
  <c r="BP39" i="21" s="1"/>
  <c r="CE39" i="21"/>
  <c r="CJ39" i="21" s="1"/>
  <c r="DJ39" i="21"/>
  <c r="DM39" i="21" s="1"/>
  <c r="M41" i="21"/>
  <c r="AG41" i="21"/>
  <c r="AL41" i="21" s="1"/>
  <c r="BK41" i="21"/>
  <c r="BP41" i="21" s="1"/>
  <c r="CP41" i="21"/>
  <c r="DT41" i="21"/>
  <c r="DY41" i="21" s="1"/>
  <c r="M43" i="21"/>
  <c r="BA43" i="21"/>
  <c r="BU43" i="21"/>
  <c r="BZ43" i="21" s="1"/>
  <c r="CP43" i="21"/>
  <c r="C45" i="21"/>
  <c r="H45" i="21" s="1"/>
  <c r="O47" i="21"/>
  <c r="BC47" i="21"/>
  <c r="CR47" i="21"/>
  <c r="O51" i="21"/>
  <c r="BC51" i="21"/>
  <c r="CR51" i="21"/>
  <c r="O55" i="21"/>
  <c r="BC55" i="21"/>
  <c r="CR55" i="21"/>
  <c r="O59" i="21"/>
  <c r="BC59" i="21"/>
  <c r="CR59" i="21"/>
  <c r="BZ39" i="21"/>
  <c r="C37" i="21"/>
  <c r="BA37" i="21"/>
  <c r="M39" i="21"/>
  <c r="R39" i="21" s="1"/>
  <c r="BA39" i="21"/>
  <c r="CP39" i="21"/>
  <c r="DT39" i="21"/>
  <c r="DY39" i="21" s="1"/>
  <c r="AQ41" i="21"/>
  <c r="AV41" i="21" s="1"/>
  <c r="BU41" i="21"/>
  <c r="BX41" i="21" s="1"/>
  <c r="CZ41" i="21"/>
  <c r="DE41" i="21" s="1"/>
  <c r="AG43" i="21"/>
  <c r="AJ43" i="21" s="1"/>
  <c r="BK43" i="21"/>
  <c r="BP43" i="21" s="1"/>
  <c r="DJ43" i="21"/>
  <c r="DO43" i="21" s="1"/>
  <c r="BA45" i="21"/>
  <c r="CE43" i="21"/>
  <c r="CH43" i="21" s="1"/>
  <c r="CR45" i="21"/>
  <c r="DT43" i="21"/>
  <c r="DY43" i="21" s="1"/>
  <c r="W45" i="21"/>
  <c r="Z45" i="21" s="1"/>
  <c r="AQ45" i="21"/>
  <c r="AT45" i="21" s="1"/>
  <c r="BK45" i="21"/>
  <c r="BP45" i="21" s="1"/>
  <c r="CZ45" i="21"/>
  <c r="DE45" i="21" s="1"/>
  <c r="DT45" i="21"/>
  <c r="DW45" i="21" s="1"/>
  <c r="M47" i="21"/>
  <c r="AG47" i="21"/>
  <c r="AL47" i="21" s="1"/>
  <c r="BA47" i="21"/>
  <c r="BU47" i="21"/>
  <c r="BZ47" i="21" s="1"/>
  <c r="CP47" i="21"/>
  <c r="DJ47" i="21"/>
  <c r="DO47" i="21" s="1"/>
  <c r="C49" i="21"/>
  <c r="F49" i="21" s="1"/>
  <c r="W49" i="21"/>
  <c r="AB49" i="21" s="1"/>
  <c r="AQ49" i="21"/>
  <c r="AT49" i="21" s="1"/>
  <c r="BK49" i="21"/>
  <c r="BN49" i="21" s="1"/>
  <c r="CE49" i="21"/>
  <c r="CH49" i="21" s="1"/>
  <c r="CZ49" i="21"/>
  <c r="DE49" i="21" s="1"/>
  <c r="DT49" i="21"/>
  <c r="DW49" i="21" s="1"/>
  <c r="M51" i="21"/>
  <c r="BA51" i="21"/>
  <c r="BU51" i="21"/>
  <c r="BX51" i="21" s="1"/>
  <c r="CP51" i="21"/>
  <c r="DJ51" i="21"/>
  <c r="DM51" i="21" s="1"/>
  <c r="C53" i="21"/>
  <c r="H53" i="21" s="1"/>
  <c r="W53" i="21"/>
  <c r="AB53" i="21" s="1"/>
  <c r="AQ53" i="21"/>
  <c r="AV53" i="21" s="1"/>
  <c r="BK53" i="21"/>
  <c r="BP53" i="21" s="1"/>
  <c r="CE53" i="21"/>
  <c r="CJ53" i="21" s="1"/>
  <c r="CZ53" i="21"/>
  <c r="DE53" i="21" s="1"/>
  <c r="DT53" i="21"/>
  <c r="DY53" i="21" s="1"/>
  <c r="C55" i="21"/>
  <c r="F55" i="21" s="1"/>
  <c r="M55" i="21"/>
  <c r="W55" i="21"/>
  <c r="AB55" i="21" s="1"/>
  <c r="AG55" i="21"/>
  <c r="AL55" i="21" s="1"/>
  <c r="AQ55" i="21"/>
  <c r="AT55" i="21" s="1"/>
  <c r="BA55" i="21"/>
  <c r="BK55" i="21"/>
  <c r="BP55" i="21" s="1"/>
  <c r="BU55" i="21"/>
  <c r="BZ55" i="21" s="1"/>
  <c r="CE55" i="21"/>
  <c r="CJ55" i="21" s="1"/>
  <c r="CP55" i="21"/>
  <c r="CZ55" i="21"/>
  <c r="DC55" i="21" s="1"/>
  <c r="DJ55" i="21"/>
  <c r="DO55" i="21" s="1"/>
  <c r="DT55" i="21"/>
  <c r="DW55" i="21" s="1"/>
  <c r="C57" i="21"/>
  <c r="H57" i="21" s="1"/>
  <c r="M57" i="21"/>
  <c r="R57" i="21" s="1"/>
  <c r="W57" i="21"/>
  <c r="AB57" i="21" s="1"/>
  <c r="AG57" i="21"/>
  <c r="AL57" i="21" s="1"/>
  <c r="AQ57" i="21"/>
  <c r="AV57" i="21" s="1"/>
  <c r="BK57" i="21"/>
  <c r="BP57" i="21" s="1"/>
  <c r="BU57" i="21"/>
  <c r="BZ57" i="21" s="1"/>
  <c r="CE57" i="21"/>
  <c r="CJ57" i="21" s="1"/>
  <c r="CP57" i="21"/>
  <c r="CU57" i="21" s="1"/>
  <c r="CZ57" i="21"/>
  <c r="DE57" i="21" s="1"/>
  <c r="DJ57" i="21"/>
  <c r="DO57" i="21" s="1"/>
  <c r="DT57" i="21"/>
  <c r="DY57" i="21" s="1"/>
  <c r="C59" i="21"/>
  <c r="F59" i="21" s="1"/>
  <c r="M59" i="21"/>
  <c r="W59" i="21"/>
  <c r="Z59" i="21" s="1"/>
  <c r="AG59" i="21"/>
  <c r="AL59" i="21" s="1"/>
  <c r="AQ59" i="21"/>
  <c r="AV59" i="21" s="1"/>
  <c r="BA59" i="21"/>
  <c r="BK59" i="21"/>
  <c r="BP59" i="21" s="1"/>
  <c r="BU59" i="21"/>
  <c r="BZ59" i="21" s="1"/>
  <c r="CP59" i="21"/>
  <c r="CZ59" i="21"/>
  <c r="DC59" i="21" s="1"/>
  <c r="DJ59" i="21"/>
  <c r="DO59" i="21" s="1"/>
  <c r="DT59" i="21"/>
  <c r="DW59" i="21" s="1"/>
  <c r="C39" i="20"/>
  <c r="H39" i="20" s="1"/>
  <c r="BX39" i="20"/>
  <c r="AG37" i="20"/>
  <c r="AJ37" i="20" s="1"/>
  <c r="AK38" i="20" s="1"/>
  <c r="BU37" i="20"/>
  <c r="W37" i="20"/>
  <c r="BK37" i="20"/>
  <c r="BN37" i="20" s="1"/>
  <c r="BO38" i="20" s="1"/>
  <c r="CZ37" i="20"/>
  <c r="DC37" i="20" s="1"/>
  <c r="DD38" i="20" s="1"/>
  <c r="C41" i="20"/>
  <c r="CE41" i="20"/>
  <c r="DT41" i="20"/>
  <c r="AG43" i="20"/>
  <c r="BU43" i="20"/>
  <c r="DJ43" i="20"/>
  <c r="BZ47" i="20"/>
  <c r="DJ37" i="20"/>
  <c r="DO37" i="20" s="1"/>
  <c r="DP38" i="20" s="1"/>
  <c r="F47" i="20"/>
  <c r="DT39" i="20"/>
  <c r="DY39" i="20" s="1"/>
  <c r="AG41" i="20"/>
  <c r="AJ41" i="20" s="1"/>
  <c r="BU41" i="20"/>
  <c r="BX41" i="20" s="1"/>
  <c r="DJ41" i="20"/>
  <c r="DO41" i="20" s="1"/>
  <c r="W43" i="20"/>
  <c r="Z43" i="20" s="1"/>
  <c r="BK43" i="20"/>
  <c r="CZ43" i="20"/>
  <c r="DC43" i="20" s="1"/>
  <c r="M45" i="20"/>
  <c r="R45" i="20" s="1"/>
  <c r="AG45" i="20"/>
  <c r="AJ45" i="20" s="1"/>
  <c r="C45" i="20"/>
  <c r="F45" i="20" s="1"/>
  <c r="W45" i="20"/>
  <c r="AQ45" i="20"/>
  <c r="BK45" i="20"/>
  <c r="BU45" i="20"/>
  <c r="BZ45" i="20" s="1"/>
  <c r="CP45" i="20"/>
  <c r="CU45" i="20" s="1"/>
  <c r="CZ45" i="20"/>
  <c r="DJ45" i="20"/>
  <c r="DO45" i="20" s="1"/>
  <c r="M47" i="20"/>
  <c r="R47" i="20" s="1"/>
  <c r="W47" i="20"/>
  <c r="AG47" i="20"/>
  <c r="BK47" i="20"/>
  <c r="CE47" i="20"/>
  <c r="CH47" i="20" s="1"/>
  <c r="CP47" i="20"/>
  <c r="CZ47" i="20"/>
  <c r="DJ47" i="20"/>
  <c r="DT47" i="20"/>
  <c r="DW47" i="20" s="1"/>
  <c r="C49" i="20"/>
  <c r="W49" i="20"/>
  <c r="AG49" i="20"/>
  <c r="AQ49" i="20"/>
  <c r="AT49" i="20" s="1"/>
  <c r="BK49" i="20"/>
  <c r="BU49" i="20"/>
  <c r="CP49" i="20"/>
  <c r="CS49" i="20" s="1"/>
  <c r="CZ49" i="20"/>
  <c r="DJ49" i="20"/>
  <c r="DT49" i="20"/>
  <c r="C51" i="20"/>
  <c r="H51" i="20" s="1"/>
  <c r="M51" i="20"/>
  <c r="P51" i="20" s="1"/>
  <c r="W51" i="20"/>
  <c r="AG51" i="20"/>
  <c r="AQ51" i="20"/>
  <c r="AT51" i="20" s="1"/>
  <c r="BA51" i="20"/>
  <c r="BD51" i="20" s="1"/>
  <c r="BK51" i="20"/>
  <c r="BU51" i="20"/>
  <c r="CE51" i="20"/>
  <c r="CJ51" i="20" s="1"/>
  <c r="CZ51" i="20"/>
  <c r="DC51" i="20" s="1"/>
  <c r="DJ51" i="20"/>
  <c r="DT51" i="20"/>
  <c r="C53" i="20"/>
  <c r="H53" i="20" s="1"/>
  <c r="M53" i="20"/>
  <c r="W53" i="20"/>
  <c r="AG53" i="20"/>
  <c r="AQ53" i="20"/>
  <c r="AV53" i="20" s="1"/>
  <c r="BA53" i="20"/>
  <c r="BD53" i="20" s="1"/>
  <c r="BU53" i="20"/>
  <c r="CE53" i="20"/>
  <c r="CP53" i="20"/>
  <c r="CU53" i="20" s="1"/>
  <c r="CZ53" i="20"/>
  <c r="DC53" i="20" s="1"/>
  <c r="DJ53" i="20"/>
  <c r="DT53" i="20"/>
  <c r="M55" i="20"/>
  <c r="W55" i="20"/>
  <c r="Z55" i="20" s="1"/>
  <c r="AG55" i="20"/>
  <c r="AQ55" i="20"/>
  <c r="AT55" i="20" s="1"/>
  <c r="BA55" i="20"/>
  <c r="BF55" i="20" s="1"/>
  <c r="BK55" i="20"/>
  <c r="BP55" i="20" s="1"/>
  <c r="BU55" i="20"/>
  <c r="CE55" i="20"/>
  <c r="CP55" i="20"/>
  <c r="DJ55" i="20"/>
  <c r="DT55" i="20"/>
  <c r="DW55" i="20" s="1"/>
  <c r="C57" i="20"/>
  <c r="M57" i="20"/>
  <c r="W57" i="20"/>
  <c r="Z57" i="20" s="1"/>
  <c r="AG57" i="20"/>
  <c r="AQ57" i="20"/>
  <c r="AV57" i="20" s="1"/>
  <c r="BA57" i="20"/>
  <c r="BF57" i="20" s="1"/>
  <c r="BK57" i="20"/>
  <c r="BP57" i="20" s="1"/>
  <c r="BU57" i="20"/>
  <c r="CE57" i="20"/>
  <c r="CH57" i="20" s="1"/>
  <c r="CP57" i="20"/>
  <c r="CS57" i="20" s="1"/>
  <c r="CZ57" i="20"/>
  <c r="DJ57" i="20"/>
  <c r="DT57" i="20"/>
  <c r="C59" i="20"/>
  <c r="H59" i="20" s="1"/>
  <c r="M59" i="20"/>
  <c r="P59" i="20" s="1"/>
  <c r="W59" i="20"/>
  <c r="Z59" i="20" s="1"/>
  <c r="AG59" i="20"/>
  <c r="AQ59" i="20"/>
  <c r="AV59" i="20" s="1"/>
  <c r="BA59" i="20"/>
  <c r="BK59" i="20"/>
  <c r="BN59" i="20" s="1"/>
  <c r="BU59" i="20"/>
  <c r="CE59" i="20"/>
  <c r="CP59" i="20"/>
  <c r="CZ59" i="20"/>
  <c r="DE59" i="20" s="1"/>
  <c r="DJ59" i="20"/>
  <c r="DT59" i="20"/>
  <c r="DW59" i="20" s="1"/>
  <c r="DC47" i="20"/>
  <c r="DL47" i="20"/>
  <c r="AI49" i="20"/>
  <c r="DL49" i="20"/>
  <c r="AI51" i="20"/>
  <c r="BW51" i="20"/>
  <c r="CH51" i="20"/>
  <c r="DL51" i="20"/>
  <c r="DW51" i="20"/>
  <c r="DY51" i="20"/>
  <c r="AI53" i="20"/>
  <c r="BW53" i="20"/>
  <c r="CS53" i="20"/>
  <c r="DL53" i="20"/>
  <c r="DY53" i="20"/>
  <c r="F55" i="20"/>
  <c r="AI55" i="20"/>
  <c r="BW55" i="20"/>
  <c r="DY55" i="20"/>
  <c r="AI57" i="20"/>
  <c r="CU57" i="20"/>
  <c r="DL57" i="20"/>
  <c r="BW59" i="20"/>
  <c r="CH59" i="20"/>
  <c r="CJ59" i="20"/>
  <c r="DL59" i="20"/>
  <c r="DE47" i="20"/>
  <c r="AB37" i="19"/>
  <c r="AC38" i="19" s="1"/>
  <c r="M37" i="19"/>
  <c r="R37" i="19" s="1"/>
  <c r="S38" i="19" s="1"/>
  <c r="M39" i="19"/>
  <c r="P39" i="19" s="1"/>
  <c r="DT39" i="19"/>
  <c r="DY39" i="19" s="1"/>
  <c r="DT41" i="19"/>
  <c r="DW41" i="19" s="1"/>
  <c r="CZ43" i="19"/>
  <c r="DC43" i="19" s="1"/>
  <c r="M45" i="19"/>
  <c r="R45" i="19" s="1"/>
  <c r="BA45" i="19"/>
  <c r="BF45" i="19" s="1"/>
  <c r="CP45" i="19"/>
  <c r="CU45" i="19" s="1"/>
  <c r="C47" i="19"/>
  <c r="H47" i="19" s="1"/>
  <c r="AQ47" i="19"/>
  <c r="AT47" i="19" s="1"/>
  <c r="CE47" i="19"/>
  <c r="CJ47" i="19" s="1"/>
  <c r="DT47" i="19"/>
  <c r="DW47" i="19" s="1"/>
  <c r="AG49" i="19"/>
  <c r="AJ49" i="19" s="1"/>
  <c r="BU49" i="19"/>
  <c r="BZ49" i="19" s="1"/>
  <c r="DJ49" i="19"/>
  <c r="DO49" i="19" s="1"/>
  <c r="W51" i="19"/>
  <c r="AB51" i="19" s="1"/>
  <c r="CZ51" i="19"/>
  <c r="DE51" i="19" s="1"/>
  <c r="M53" i="19"/>
  <c r="R53" i="19" s="1"/>
  <c r="BA53" i="19"/>
  <c r="BF53" i="19" s="1"/>
  <c r="CP53" i="19"/>
  <c r="CU53" i="19" s="1"/>
  <c r="C55" i="19"/>
  <c r="H55" i="19" s="1"/>
  <c r="AQ55" i="19"/>
  <c r="AT55" i="19" s="1"/>
  <c r="CE55" i="19"/>
  <c r="CH55" i="19" s="1"/>
  <c r="DT55" i="19"/>
  <c r="DW55" i="19" s="1"/>
  <c r="AG57" i="19"/>
  <c r="AL57" i="19" s="1"/>
  <c r="BU57" i="19"/>
  <c r="BZ57" i="19" s="1"/>
  <c r="DJ57" i="19"/>
  <c r="DM57" i="19" s="1"/>
  <c r="W59" i="19"/>
  <c r="AB59" i="19" s="1"/>
  <c r="BK59" i="19"/>
  <c r="BP59" i="19" s="1"/>
  <c r="CZ59" i="19"/>
  <c r="DE59" i="19" s="1"/>
  <c r="C37" i="19"/>
  <c r="H37" i="19" s="1"/>
  <c r="I38" i="19" s="1"/>
  <c r="AG37" i="19"/>
  <c r="AJ37" i="19" s="1"/>
  <c r="AK38" i="19" s="1"/>
  <c r="AQ37" i="19"/>
  <c r="BA37" i="19"/>
  <c r="BF37" i="19" s="1"/>
  <c r="BG38" i="19" s="1"/>
  <c r="BU37" i="19"/>
  <c r="BZ37" i="19" s="1"/>
  <c r="CA38" i="19" s="1"/>
  <c r="CE37" i="19"/>
  <c r="CP37" i="19"/>
  <c r="CU37" i="19" s="1"/>
  <c r="CV38" i="19" s="1"/>
  <c r="DJ37" i="19"/>
  <c r="DM37" i="19" s="1"/>
  <c r="DN38" i="19" s="1"/>
  <c r="C39" i="19"/>
  <c r="H39" i="19" s="1"/>
  <c r="W39" i="19"/>
  <c r="Z39" i="19" s="1"/>
  <c r="AG39" i="19"/>
  <c r="AJ39" i="19" s="1"/>
  <c r="BA39" i="19"/>
  <c r="BD39" i="19" s="1"/>
  <c r="BK39" i="19"/>
  <c r="BP39" i="19" s="1"/>
  <c r="BU39" i="19"/>
  <c r="BZ39" i="19" s="1"/>
  <c r="CE39" i="19"/>
  <c r="CJ39" i="19" s="1"/>
  <c r="CZ39" i="19"/>
  <c r="DC39" i="19" s="1"/>
  <c r="DJ39" i="19"/>
  <c r="DO39" i="19" s="1"/>
  <c r="C41" i="19"/>
  <c r="F41" i="19" s="1"/>
  <c r="W41" i="19"/>
  <c r="Z41" i="19" s="1"/>
  <c r="AG41" i="19"/>
  <c r="AL41" i="19" s="1"/>
  <c r="AQ41" i="19"/>
  <c r="AT41" i="19" s="1"/>
  <c r="BA41" i="19"/>
  <c r="BF41" i="19" s="1"/>
  <c r="BK41" i="19"/>
  <c r="BP41" i="19" s="1"/>
  <c r="BU41" i="19"/>
  <c r="BZ41" i="19" s="1"/>
  <c r="CE41" i="19"/>
  <c r="CJ41" i="19" s="1"/>
  <c r="CZ41" i="19"/>
  <c r="DE41" i="19" s="1"/>
  <c r="DJ41" i="19"/>
  <c r="DM41" i="19" s="1"/>
  <c r="C43" i="19"/>
  <c r="F43" i="19" s="1"/>
  <c r="M43" i="19"/>
  <c r="P43" i="19" s="1"/>
  <c r="W43" i="19"/>
  <c r="AB43" i="19" s="1"/>
  <c r="AG43" i="19"/>
  <c r="AJ43" i="19" s="1"/>
  <c r="BA43" i="19"/>
  <c r="BF43" i="19" s="1"/>
  <c r="BK43" i="19"/>
  <c r="BP43" i="19" s="1"/>
  <c r="BU43" i="19"/>
  <c r="BZ43" i="19" s="1"/>
  <c r="CE43" i="19"/>
  <c r="CH43" i="19" s="1"/>
  <c r="CP43" i="19"/>
  <c r="CU43" i="19" s="1"/>
  <c r="C45" i="19"/>
  <c r="H45" i="19" s="1"/>
  <c r="AQ45" i="19"/>
  <c r="AT45" i="19" s="1"/>
  <c r="CE45" i="19"/>
  <c r="CJ45" i="19" s="1"/>
  <c r="DT45" i="19"/>
  <c r="DW45" i="19" s="1"/>
  <c r="AG47" i="19"/>
  <c r="AJ47" i="19" s="1"/>
  <c r="BU47" i="19"/>
  <c r="BZ47" i="19" s="1"/>
  <c r="DJ47" i="19"/>
  <c r="DO47" i="19" s="1"/>
  <c r="W49" i="19"/>
  <c r="AB49" i="19" s="1"/>
  <c r="BK49" i="19"/>
  <c r="BN49" i="19" s="1"/>
  <c r="CZ49" i="19"/>
  <c r="DE49" i="19" s="1"/>
  <c r="M51" i="19"/>
  <c r="R51" i="19" s="1"/>
  <c r="BA51" i="19"/>
  <c r="BF51" i="19" s="1"/>
  <c r="CP51" i="19"/>
  <c r="CS51" i="19" s="1"/>
  <c r="C53" i="19"/>
  <c r="H53" i="19" s="1"/>
  <c r="AQ53" i="19"/>
  <c r="AV53" i="19" s="1"/>
  <c r="CE53" i="19"/>
  <c r="CH53" i="19" s="1"/>
  <c r="DT53" i="19"/>
  <c r="DY53" i="19" s="1"/>
  <c r="AG55" i="19"/>
  <c r="AL55" i="19" s="1"/>
  <c r="BU55" i="19"/>
  <c r="BZ55" i="19" s="1"/>
  <c r="DJ55" i="19"/>
  <c r="DO55" i="19" s="1"/>
  <c r="W57" i="19"/>
  <c r="AB57" i="19" s="1"/>
  <c r="BK57" i="19"/>
  <c r="BN57" i="19" s="1"/>
  <c r="CZ57" i="19"/>
  <c r="DC57" i="19" s="1"/>
  <c r="M59" i="19"/>
  <c r="P59" i="19" s="1"/>
  <c r="BA59" i="19"/>
  <c r="BF59" i="19" s="1"/>
  <c r="CP59" i="19"/>
  <c r="CS59" i="19" s="1"/>
  <c r="BN41" i="19"/>
  <c r="DT43" i="19"/>
  <c r="DY43" i="19" s="1"/>
  <c r="AG45" i="19"/>
  <c r="AJ45" i="19" s="1"/>
  <c r="BU45" i="19"/>
  <c r="BX45" i="19" s="1"/>
  <c r="DJ45" i="19"/>
  <c r="DO45" i="19" s="1"/>
  <c r="W47" i="19"/>
  <c r="AB47" i="19" s="1"/>
  <c r="BK47" i="19"/>
  <c r="BP47" i="19" s="1"/>
  <c r="CZ47" i="19"/>
  <c r="DE47" i="19" s="1"/>
  <c r="M49" i="19"/>
  <c r="P49" i="19" s="1"/>
  <c r="BA49" i="19"/>
  <c r="BD49" i="19" s="1"/>
  <c r="C51" i="19"/>
  <c r="H51" i="19" s="1"/>
  <c r="AQ51" i="19"/>
  <c r="AV51" i="19" s="1"/>
  <c r="CE51" i="19"/>
  <c r="CJ51" i="19" s="1"/>
  <c r="DT51" i="19"/>
  <c r="DY51" i="19" s="1"/>
  <c r="F55" i="19"/>
  <c r="AG53" i="19"/>
  <c r="AJ53" i="19" s="1"/>
  <c r="BU53" i="19"/>
  <c r="BZ53" i="19" s="1"/>
  <c r="DJ53" i="19"/>
  <c r="DO53" i="19" s="1"/>
  <c r="W55" i="19"/>
  <c r="Z55" i="19" s="1"/>
  <c r="BK55" i="19"/>
  <c r="BP55" i="19" s="1"/>
  <c r="CZ55" i="19"/>
  <c r="DE55" i="19" s="1"/>
  <c r="M57" i="19"/>
  <c r="R57" i="19" s="1"/>
  <c r="CP57" i="19"/>
  <c r="CS57" i="19" s="1"/>
  <c r="C59" i="19"/>
  <c r="AQ59" i="19"/>
  <c r="CE59" i="19"/>
  <c r="DT59" i="19"/>
  <c r="CG57" i="19"/>
  <c r="DV57" i="19"/>
  <c r="E59" i="19"/>
  <c r="AI59" i="19"/>
  <c r="AS59" i="19"/>
  <c r="CG59" i="19"/>
  <c r="DV59" i="19"/>
  <c r="DS60" i="17"/>
  <c r="DU59" i="17"/>
  <c r="DV59" i="17" s="1"/>
  <c r="DS58" i="17"/>
  <c r="DU57" i="17"/>
  <c r="DV57" i="17" s="1"/>
  <c r="DS56" i="17"/>
  <c r="DU55" i="17"/>
  <c r="DV55" i="17" s="1"/>
  <c r="DS54" i="17"/>
  <c r="DU53" i="17"/>
  <c r="DV53" i="17" s="1"/>
  <c r="DS52" i="17"/>
  <c r="DU51" i="17"/>
  <c r="DV51" i="17" s="1"/>
  <c r="DS50" i="17"/>
  <c r="DU49" i="17"/>
  <c r="DV49" i="17" s="1"/>
  <c r="DS48" i="17"/>
  <c r="DU47" i="17"/>
  <c r="DV47" i="17" s="1"/>
  <c r="DS46" i="17"/>
  <c r="DU45" i="17"/>
  <c r="DV45" i="17" s="1"/>
  <c r="DS44" i="17"/>
  <c r="DU43" i="17"/>
  <c r="DV43" i="17" s="1"/>
  <c r="DS42" i="17"/>
  <c r="DU41" i="17"/>
  <c r="DV41" i="17" s="1"/>
  <c r="DS40" i="17"/>
  <c r="DU39" i="17"/>
  <c r="DV39" i="17" s="1"/>
  <c r="DS38" i="17"/>
  <c r="DU37" i="17"/>
  <c r="DV37" i="17" s="1"/>
  <c r="DS36" i="17"/>
  <c r="DV35" i="17"/>
  <c r="DU20" i="17"/>
  <c r="DI60" i="17"/>
  <c r="DK59" i="17"/>
  <c r="DL59" i="17" s="1"/>
  <c r="DI58" i="17"/>
  <c r="DK57" i="17"/>
  <c r="DL57" i="17" s="1"/>
  <c r="DI56" i="17"/>
  <c r="DK55" i="17"/>
  <c r="DL55" i="17" s="1"/>
  <c r="DI54" i="17"/>
  <c r="DK53" i="17"/>
  <c r="DL53" i="17" s="1"/>
  <c r="DI52" i="17"/>
  <c r="DK51" i="17"/>
  <c r="DL51" i="17" s="1"/>
  <c r="DI50" i="17"/>
  <c r="DK49" i="17"/>
  <c r="DL49" i="17" s="1"/>
  <c r="DI48" i="17"/>
  <c r="DJ47" i="17" s="1"/>
  <c r="DK47" i="17"/>
  <c r="DL47" i="17" s="1"/>
  <c r="DI46" i="17"/>
  <c r="DK45" i="17"/>
  <c r="DL45" i="17" s="1"/>
  <c r="DI44" i="17"/>
  <c r="DK43" i="17"/>
  <c r="DL43" i="17" s="1"/>
  <c r="DI42" i="17"/>
  <c r="DK41" i="17"/>
  <c r="DL41" i="17" s="1"/>
  <c r="DI40" i="17"/>
  <c r="DK39" i="17"/>
  <c r="DL39" i="17" s="1"/>
  <c r="DI38" i="17"/>
  <c r="DK37" i="17"/>
  <c r="DL37" i="17" s="1"/>
  <c r="DI36" i="17"/>
  <c r="DL35" i="17"/>
  <c r="DL20" i="17"/>
  <c r="DK20" i="17"/>
  <c r="CY60" i="17"/>
  <c r="DA59" i="17"/>
  <c r="DB59" i="17" s="1"/>
  <c r="CY58" i="17"/>
  <c r="DA57" i="17"/>
  <c r="DB57" i="17" s="1"/>
  <c r="CY56" i="17"/>
  <c r="DA55" i="17"/>
  <c r="DB55" i="17" s="1"/>
  <c r="CY54" i="17"/>
  <c r="CZ53" i="17" s="1"/>
  <c r="DA53" i="17"/>
  <c r="DB53" i="17" s="1"/>
  <c r="CY52" i="17"/>
  <c r="DA51" i="17"/>
  <c r="DB51" i="17" s="1"/>
  <c r="CY50" i="17"/>
  <c r="DA49" i="17"/>
  <c r="DB49" i="17" s="1"/>
  <c r="CY48" i="17"/>
  <c r="DA47" i="17"/>
  <c r="DB47" i="17" s="1"/>
  <c r="CY46" i="17"/>
  <c r="DA45" i="17"/>
  <c r="DB45" i="17" s="1"/>
  <c r="CY44" i="17"/>
  <c r="DA43" i="17"/>
  <c r="DB43" i="17" s="1"/>
  <c r="CY42" i="17"/>
  <c r="DA41" i="17"/>
  <c r="DB41" i="17" s="1"/>
  <c r="CY40" i="17"/>
  <c r="DA39" i="17"/>
  <c r="DB39" i="17" s="1"/>
  <c r="CY38" i="17"/>
  <c r="DA37" i="17"/>
  <c r="DB37" i="17" s="1"/>
  <c r="CY36" i="17"/>
  <c r="DB35" i="17"/>
  <c r="DB20" i="17"/>
  <c r="DA20" i="17"/>
  <c r="CO60" i="17"/>
  <c r="CQ59" i="17"/>
  <c r="CR59" i="17" s="1"/>
  <c r="CO58" i="17"/>
  <c r="CQ57" i="17"/>
  <c r="CR57" i="17" s="1"/>
  <c r="CO56" i="17"/>
  <c r="CQ55" i="17"/>
  <c r="CR55" i="17" s="1"/>
  <c r="CO54" i="17"/>
  <c r="CQ53" i="17"/>
  <c r="CR53" i="17" s="1"/>
  <c r="CO52" i="17"/>
  <c r="CQ51" i="17"/>
  <c r="CR51" i="17" s="1"/>
  <c r="CO50" i="17"/>
  <c r="CQ49" i="17"/>
  <c r="CR49" i="17" s="1"/>
  <c r="CO48" i="17"/>
  <c r="CQ47" i="17"/>
  <c r="CR47" i="17" s="1"/>
  <c r="CO46" i="17"/>
  <c r="CQ45" i="17"/>
  <c r="CR45" i="17" s="1"/>
  <c r="CO44" i="17"/>
  <c r="CQ43" i="17"/>
  <c r="CR43" i="17" s="1"/>
  <c r="CO42" i="17"/>
  <c r="CQ41" i="17"/>
  <c r="CR41" i="17" s="1"/>
  <c r="CO40" i="17"/>
  <c r="CQ39" i="17"/>
  <c r="CR39" i="17" s="1"/>
  <c r="CO38" i="17"/>
  <c r="CP37" i="17" s="1"/>
  <c r="CQ37" i="17"/>
  <c r="CR37" i="17" s="1"/>
  <c r="CO36" i="17"/>
  <c r="CR35" i="17"/>
  <c r="CR20" i="17"/>
  <c r="CQ20" i="17"/>
  <c r="BT60" i="17"/>
  <c r="BV59" i="17"/>
  <c r="BW59" i="17" s="1"/>
  <c r="BT58" i="17"/>
  <c r="BV57" i="17"/>
  <c r="BW57" i="17" s="1"/>
  <c r="BT56" i="17"/>
  <c r="BV55" i="17"/>
  <c r="BW55" i="17" s="1"/>
  <c r="BT54" i="17"/>
  <c r="BV53" i="17"/>
  <c r="BW53" i="17" s="1"/>
  <c r="BT52" i="17"/>
  <c r="BV51" i="17"/>
  <c r="BW51" i="17" s="1"/>
  <c r="BT50" i="17"/>
  <c r="BU49" i="17" s="1"/>
  <c r="BV49" i="17"/>
  <c r="BW49" i="17" s="1"/>
  <c r="BT48" i="17"/>
  <c r="BV47" i="17"/>
  <c r="BW47" i="17" s="1"/>
  <c r="BT46" i="17"/>
  <c r="BV45" i="17"/>
  <c r="BW45" i="17" s="1"/>
  <c r="BT44" i="17"/>
  <c r="BU43" i="17" s="1"/>
  <c r="BV43" i="17"/>
  <c r="BW43" i="17" s="1"/>
  <c r="BT42" i="17"/>
  <c r="BV41" i="17"/>
  <c r="BW41" i="17" s="1"/>
  <c r="BT40" i="17"/>
  <c r="BU39" i="17" s="1"/>
  <c r="BV39" i="17"/>
  <c r="BW39" i="17" s="1"/>
  <c r="BT38" i="17"/>
  <c r="BV37" i="17"/>
  <c r="BW37" i="17" s="1"/>
  <c r="BT36" i="17"/>
  <c r="BU37" i="17" s="1"/>
  <c r="BW35" i="17"/>
  <c r="BW20" i="17"/>
  <c r="BV20" i="17"/>
  <c r="BJ60" i="17"/>
  <c r="BL59" i="17"/>
  <c r="BM59" i="17" s="1"/>
  <c r="BJ58" i="17"/>
  <c r="BL57" i="17"/>
  <c r="BM57" i="17" s="1"/>
  <c r="BJ56" i="17"/>
  <c r="BL55" i="17"/>
  <c r="BM55" i="17" s="1"/>
  <c r="BJ54" i="17"/>
  <c r="BL53" i="17"/>
  <c r="BM53" i="17" s="1"/>
  <c r="BJ52" i="17"/>
  <c r="BL51" i="17"/>
  <c r="BM51" i="17" s="1"/>
  <c r="BJ50" i="17"/>
  <c r="BL49" i="17"/>
  <c r="BM49" i="17" s="1"/>
  <c r="BJ48" i="17"/>
  <c r="BK47" i="17" s="1"/>
  <c r="BL47" i="17"/>
  <c r="BM47" i="17" s="1"/>
  <c r="BJ46" i="17"/>
  <c r="BK45" i="17" s="1"/>
  <c r="BL45" i="17"/>
  <c r="BM45" i="17" s="1"/>
  <c r="BJ44" i="17"/>
  <c r="BL43" i="17"/>
  <c r="BM43" i="17" s="1"/>
  <c r="BJ42" i="17"/>
  <c r="BL41" i="17"/>
  <c r="BM41" i="17" s="1"/>
  <c r="BJ40" i="17"/>
  <c r="BL39" i="17"/>
  <c r="BM39" i="17" s="1"/>
  <c r="BJ38" i="17"/>
  <c r="BK39" i="17" s="1"/>
  <c r="BL37" i="17"/>
  <c r="BJ36" i="17"/>
  <c r="BM35" i="17"/>
  <c r="BM20" i="17"/>
  <c r="BL20" i="17"/>
  <c r="AZ60" i="17"/>
  <c r="BB59" i="17"/>
  <c r="BC59" i="17" s="1"/>
  <c r="AZ58" i="17"/>
  <c r="BB57" i="17"/>
  <c r="BC57" i="17" s="1"/>
  <c r="AZ56" i="17"/>
  <c r="BB55" i="17"/>
  <c r="BC55" i="17" s="1"/>
  <c r="AZ54" i="17"/>
  <c r="BB53" i="17"/>
  <c r="BC53" i="17" s="1"/>
  <c r="AZ52" i="17"/>
  <c r="BB51" i="17"/>
  <c r="BC51" i="17" s="1"/>
  <c r="AZ50" i="17"/>
  <c r="BA49" i="17" s="1"/>
  <c r="BB49" i="17"/>
  <c r="BC49" i="17" s="1"/>
  <c r="AZ48" i="17"/>
  <c r="BA47" i="17" s="1"/>
  <c r="BB47" i="17"/>
  <c r="BC47" i="17" s="1"/>
  <c r="AZ46" i="17"/>
  <c r="BB45" i="17"/>
  <c r="BC45" i="17" s="1"/>
  <c r="AZ44" i="17"/>
  <c r="BA45" i="17" s="1"/>
  <c r="BB43" i="17"/>
  <c r="BC43" i="17" s="1"/>
  <c r="AZ42" i="17"/>
  <c r="BB41" i="17"/>
  <c r="BC41" i="17" s="1"/>
  <c r="AZ40" i="17"/>
  <c r="BB39" i="17"/>
  <c r="BC39" i="17" s="1"/>
  <c r="AZ38" i="17"/>
  <c r="BB37" i="17"/>
  <c r="BC37" i="17" s="1"/>
  <c r="AZ36" i="17"/>
  <c r="BC35" i="17"/>
  <c r="BC20" i="17"/>
  <c r="BB20" i="17"/>
  <c r="AP60" i="17"/>
  <c r="AQ59" i="17" s="1"/>
  <c r="AR59" i="17"/>
  <c r="AS59" i="17" s="1"/>
  <c r="AP58" i="17"/>
  <c r="AR57" i="17"/>
  <c r="AS57" i="17" s="1"/>
  <c r="AP56" i="17"/>
  <c r="AR55" i="17"/>
  <c r="AS55" i="17" s="1"/>
  <c r="AP54" i="17"/>
  <c r="AR53" i="17"/>
  <c r="AS53" i="17" s="1"/>
  <c r="AQ53" i="17"/>
  <c r="AP52" i="17"/>
  <c r="AR51" i="17"/>
  <c r="AS51" i="17" s="1"/>
  <c r="AP50" i="17"/>
  <c r="AR49" i="17"/>
  <c r="AS49" i="17" s="1"/>
  <c r="AP48" i="17"/>
  <c r="AR47" i="17"/>
  <c r="AS47" i="17" s="1"/>
  <c r="AP46" i="17"/>
  <c r="AR45" i="17"/>
  <c r="AS45" i="17" s="1"/>
  <c r="AP44" i="17"/>
  <c r="AR43" i="17"/>
  <c r="AS43" i="17" s="1"/>
  <c r="AP42" i="17"/>
  <c r="AQ41" i="17" s="1"/>
  <c r="AR41" i="17"/>
  <c r="AS41" i="17" s="1"/>
  <c r="AP40" i="17"/>
  <c r="AR39" i="17"/>
  <c r="AS39" i="17" s="1"/>
  <c r="AP38" i="17"/>
  <c r="AQ39" i="17" s="1"/>
  <c r="AR37" i="17"/>
  <c r="AS37" i="17" s="1"/>
  <c r="AP36" i="17"/>
  <c r="AS35" i="17"/>
  <c r="AS20" i="17"/>
  <c r="AR20" i="17"/>
  <c r="AF60" i="17"/>
  <c r="AH59" i="17"/>
  <c r="AI59" i="17" s="1"/>
  <c r="AF58" i="17"/>
  <c r="AH57" i="17"/>
  <c r="AI57" i="17" s="1"/>
  <c r="AF56" i="17"/>
  <c r="AG55" i="17" s="1"/>
  <c r="AH55" i="17"/>
  <c r="AI55" i="17" s="1"/>
  <c r="AF54" i="17"/>
  <c r="AH53" i="17"/>
  <c r="AI53" i="17" s="1"/>
  <c r="AG53" i="17"/>
  <c r="AF52" i="17"/>
  <c r="AH51" i="17"/>
  <c r="AI51" i="17" s="1"/>
  <c r="AF50" i="17"/>
  <c r="AG49" i="17" s="1"/>
  <c r="AH49" i="17"/>
  <c r="AI49" i="17" s="1"/>
  <c r="AF48" i="17"/>
  <c r="AH47" i="17"/>
  <c r="AI47" i="17" s="1"/>
  <c r="AF46" i="17"/>
  <c r="AH45" i="17"/>
  <c r="AI45" i="17" s="1"/>
  <c r="AF44" i="17"/>
  <c r="AG45" i="17" s="1"/>
  <c r="AH43" i="17"/>
  <c r="AI43" i="17" s="1"/>
  <c r="AF42" i="17"/>
  <c r="AG41" i="17" s="1"/>
  <c r="AH41" i="17"/>
  <c r="AI41" i="17" s="1"/>
  <c r="AF40" i="17"/>
  <c r="AH39" i="17"/>
  <c r="AI39" i="17" s="1"/>
  <c r="AF38" i="17"/>
  <c r="AH37" i="17"/>
  <c r="AI37" i="17" s="1"/>
  <c r="AF36" i="17"/>
  <c r="AI35" i="17"/>
  <c r="AI20" i="17"/>
  <c r="AH20" i="17"/>
  <c r="V60" i="17"/>
  <c r="X59" i="17"/>
  <c r="Y59" i="17" s="1"/>
  <c r="V58" i="17"/>
  <c r="W57" i="17" s="1"/>
  <c r="X57" i="17"/>
  <c r="Y57" i="17" s="1"/>
  <c r="V56" i="17"/>
  <c r="X55" i="17"/>
  <c r="Y55" i="17" s="1"/>
  <c r="V54" i="17"/>
  <c r="W53" i="17" s="1"/>
  <c r="X53" i="17"/>
  <c r="Y53" i="17" s="1"/>
  <c r="V52" i="17"/>
  <c r="X51" i="17"/>
  <c r="Y51" i="17" s="1"/>
  <c r="V50" i="17"/>
  <c r="X49" i="17"/>
  <c r="Y49" i="17" s="1"/>
  <c r="V48" i="17"/>
  <c r="W47" i="17" s="1"/>
  <c r="X47" i="17"/>
  <c r="Y47" i="17" s="1"/>
  <c r="V46" i="17"/>
  <c r="X45" i="17"/>
  <c r="Y45" i="17" s="1"/>
  <c r="V44" i="17"/>
  <c r="W45" i="17" s="1"/>
  <c r="X43" i="17"/>
  <c r="Y43" i="17" s="1"/>
  <c r="V42" i="17"/>
  <c r="X41" i="17"/>
  <c r="Y41" i="17" s="1"/>
  <c r="V40" i="17"/>
  <c r="W39" i="17" s="1"/>
  <c r="X39" i="17"/>
  <c r="Y39" i="17" s="1"/>
  <c r="V38" i="17"/>
  <c r="X37" i="17"/>
  <c r="Y37" i="17" s="1"/>
  <c r="V36" i="17"/>
  <c r="W37" i="17" s="1"/>
  <c r="Y35" i="17"/>
  <c r="Y20" i="17"/>
  <c r="X20" i="17"/>
  <c r="B60" i="17"/>
  <c r="D59" i="17"/>
  <c r="E59" i="17" s="1"/>
  <c r="B58" i="17"/>
  <c r="D57" i="17"/>
  <c r="E57" i="17" s="1"/>
  <c r="B56" i="17"/>
  <c r="D55" i="17"/>
  <c r="E55" i="17" s="1"/>
  <c r="B54" i="17"/>
  <c r="C53" i="17" s="1"/>
  <c r="D53" i="17"/>
  <c r="E53" i="17" s="1"/>
  <c r="B52" i="17"/>
  <c r="D51" i="17"/>
  <c r="E51" i="17" s="1"/>
  <c r="B50" i="17"/>
  <c r="D49" i="17"/>
  <c r="E49" i="17" s="1"/>
  <c r="B48" i="17"/>
  <c r="C47" i="17" s="1"/>
  <c r="D47" i="17"/>
  <c r="E47" i="17" s="1"/>
  <c r="B46" i="17"/>
  <c r="D45" i="17"/>
  <c r="E45" i="17" s="1"/>
  <c r="B44" i="17"/>
  <c r="C45" i="17" s="1"/>
  <c r="D43" i="17"/>
  <c r="E43" i="17" s="1"/>
  <c r="B42" i="17"/>
  <c r="D41" i="17"/>
  <c r="E41" i="17" s="1"/>
  <c r="B40" i="17"/>
  <c r="C39" i="17" s="1"/>
  <c r="D39" i="17"/>
  <c r="E39" i="17" s="1"/>
  <c r="B38" i="17"/>
  <c r="D37" i="17"/>
  <c r="E37" i="17" s="1"/>
  <c r="C37" i="17"/>
  <c r="B36" i="17"/>
  <c r="E35" i="17"/>
  <c r="E20" i="17"/>
  <c r="D20" i="17"/>
  <c r="L60" i="17"/>
  <c r="N59" i="17"/>
  <c r="O59" i="17" s="1"/>
  <c r="L58" i="17"/>
  <c r="M57" i="17" s="1"/>
  <c r="N57" i="17"/>
  <c r="O57" i="17" s="1"/>
  <c r="L56" i="17"/>
  <c r="N55" i="17"/>
  <c r="O55" i="17" s="1"/>
  <c r="L54" i="17"/>
  <c r="N53" i="17"/>
  <c r="O53" i="17" s="1"/>
  <c r="L52" i="17"/>
  <c r="M53" i="17" s="1"/>
  <c r="N51" i="17"/>
  <c r="O51" i="17" s="1"/>
  <c r="L50" i="17"/>
  <c r="N49" i="17"/>
  <c r="O49" i="17" s="1"/>
  <c r="L48" i="17"/>
  <c r="M47" i="17" s="1"/>
  <c r="N47" i="17"/>
  <c r="O47" i="17" s="1"/>
  <c r="L46" i="17"/>
  <c r="N45" i="17"/>
  <c r="O45" i="17" s="1"/>
  <c r="L44" i="17"/>
  <c r="N43" i="17"/>
  <c r="O43" i="17" s="1"/>
  <c r="L42" i="17"/>
  <c r="M41" i="17" s="1"/>
  <c r="N41" i="17"/>
  <c r="O41" i="17" s="1"/>
  <c r="L40" i="17"/>
  <c r="N39" i="17"/>
  <c r="O39" i="17" s="1"/>
  <c r="M39" i="17"/>
  <c r="L38" i="17"/>
  <c r="N37" i="17"/>
  <c r="O37" i="17" s="1"/>
  <c r="L36" i="17"/>
  <c r="M37" i="17" s="1"/>
  <c r="O35" i="17"/>
  <c r="O20" i="17"/>
  <c r="N20" i="17"/>
  <c r="CF59" i="17"/>
  <c r="CG59" i="17" s="1"/>
  <c r="CF57" i="17"/>
  <c r="CG57" i="17" s="1"/>
  <c r="CF55" i="17"/>
  <c r="CG55" i="17" s="1"/>
  <c r="CF37" i="17"/>
  <c r="CG37" i="17" s="1"/>
  <c r="CD60" i="17"/>
  <c r="CE59" i="17" s="1"/>
  <c r="CD58" i="17"/>
  <c r="CE57" i="17" s="1"/>
  <c r="CD56" i="17"/>
  <c r="CD54" i="17"/>
  <c r="CF53" i="17"/>
  <c r="CG53" i="17" s="1"/>
  <c r="CD52" i="17"/>
  <c r="CF51" i="17"/>
  <c r="CG51" i="17" s="1"/>
  <c r="CD50" i="17"/>
  <c r="CF49" i="17"/>
  <c r="CG49" i="17" s="1"/>
  <c r="CD48" i="17"/>
  <c r="CE49" i="17" s="1"/>
  <c r="CF47" i="17"/>
  <c r="CG47" i="17" s="1"/>
  <c r="CD46" i="17"/>
  <c r="CF45" i="17"/>
  <c r="CG45" i="17" s="1"/>
  <c r="CD44" i="17"/>
  <c r="CF43" i="17"/>
  <c r="CG43" i="17" s="1"/>
  <c r="CD42" i="17"/>
  <c r="CF41" i="17"/>
  <c r="CG41" i="17" s="1"/>
  <c r="CD40" i="17"/>
  <c r="CF39" i="17"/>
  <c r="CG39" i="17" s="1"/>
  <c r="CD38" i="17"/>
  <c r="CE39" i="17" s="1"/>
  <c r="CD36" i="17"/>
  <c r="CG35" i="17"/>
  <c r="CG20" i="17"/>
  <c r="CF20" i="17"/>
  <c r="DO43" i="20" l="1"/>
  <c r="CJ41" i="20"/>
  <c r="BZ49" i="22"/>
  <c r="BA59" i="17"/>
  <c r="BF59" i="17" s="1"/>
  <c r="DY59" i="20"/>
  <c r="AL59" i="20"/>
  <c r="AJ47" i="20"/>
  <c r="H41" i="20"/>
  <c r="Z37" i="20"/>
  <c r="AA38" i="20" s="1"/>
  <c r="DO53" i="21"/>
  <c r="CH51" i="21"/>
  <c r="DY37" i="21"/>
  <c r="DZ38" i="21" s="1"/>
  <c r="DV21" i="21" s="1"/>
  <c r="AB51" i="22"/>
  <c r="BN43" i="22"/>
  <c r="DY49" i="22"/>
  <c r="BD49" i="22"/>
  <c r="DC37" i="19"/>
  <c r="DD38" i="19" s="1"/>
  <c r="DE41" i="20"/>
  <c r="AL37" i="21"/>
  <c r="AM38" i="21" s="1"/>
  <c r="AI21" i="21" s="1"/>
  <c r="BF43" i="20"/>
  <c r="AB37" i="21"/>
  <c r="AC38" i="21" s="1"/>
  <c r="AB16" i="21"/>
  <c r="DM45" i="19"/>
  <c r="Z51" i="19"/>
  <c r="CJ49" i="20"/>
  <c r="P55" i="20"/>
  <c r="BN47" i="20"/>
  <c r="BN45" i="20"/>
  <c r="BF49" i="20"/>
  <c r="BX37" i="21"/>
  <c r="BY38" i="21" s="1"/>
  <c r="AV37" i="19"/>
  <c r="AW38" i="19" s="1"/>
  <c r="AT59" i="20"/>
  <c r="F53" i="20"/>
  <c r="F51" i="20"/>
  <c r="BX57" i="20"/>
  <c r="Z53" i="20"/>
  <c r="BP49" i="20"/>
  <c r="H49" i="20"/>
  <c r="CS47" i="20"/>
  <c r="AB47" i="20"/>
  <c r="AL43" i="20"/>
  <c r="BZ37" i="20"/>
  <c r="CA38" i="20" s="1"/>
  <c r="CU37" i="21"/>
  <c r="CV38" i="21" s="1"/>
  <c r="CH37" i="21"/>
  <c r="CI38" i="21" s="1"/>
  <c r="CH45" i="20"/>
  <c r="AL39" i="20"/>
  <c r="BP37" i="21"/>
  <c r="BQ38" i="21" s="1"/>
  <c r="BM21" i="21" s="1"/>
  <c r="BF41" i="20"/>
  <c r="DE37" i="22"/>
  <c r="F59" i="20"/>
  <c r="DC37" i="22"/>
  <c r="DD38" i="22" s="1"/>
  <c r="DA21" i="22" s="1"/>
  <c r="CT40" i="22"/>
  <c r="CU39" i="22"/>
  <c r="CV40" i="22" s="1"/>
  <c r="P53" i="22"/>
  <c r="DW47" i="22"/>
  <c r="DW43" i="22"/>
  <c r="DE47" i="22"/>
  <c r="CU41" i="22"/>
  <c r="DE51" i="22"/>
  <c r="AT47" i="22"/>
  <c r="AV57" i="22"/>
  <c r="AJ53" i="22"/>
  <c r="DW59" i="22"/>
  <c r="CS55" i="22"/>
  <c r="CJ51" i="22"/>
  <c r="DM45" i="22"/>
  <c r="BD53" i="22"/>
  <c r="CS45" i="22"/>
  <c r="P45" i="22"/>
  <c r="AB39" i="22"/>
  <c r="DW55" i="22"/>
  <c r="DE55" i="20"/>
  <c r="BD39" i="20"/>
  <c r="CU39" i="20"/>
  <c r="BD47" i="20"/>
  <c r="Z49" i="20"/>
  <c r="R57" i="20"/>
  <c r="CH55" i="20"/>
  <c r="BX47" i="20"/>
  <c r="DW49" i="20"/>
  <c r="CH53" i="20"/>
  <c r="BF37" i="20"/>
  <c r="BG38" i="20" s="1"/>
  <c r="H37" i="20"/>
  <c r="I38" i="20" s="1"/>
  <c r="I40" i="20" s="1"/>
  <c r="P41" i="20"/>
  <c r="DC49" i="20"/>
  <c r="DY45" i="20"/>
  <c r="BN55" i="20"/>
  <c r="CJ53" i="20"/>
  <c r="AT53" i="20"/>
  <c r="DY49" i="20"/>
  <c r="H57" i="20"/>
  <c r="R37" i="20"/>
  <c r="S38" i="20" s="1"/>
  <c r="S40" i="20" s="1"/>
  <c r="CS43" i="20"/>
  <c r="AV41" i="20"/>
  <c r="BP53" i="20"/>
  <c r="BF53" i="20"/>
  <c r="AV51" i="20"/>
  <c r="AB51" i="20"/>
  <c r="AV45" i="20"/>
  <c r="H43" i="20"/>
  <c r="P43" i="20"/>
  <c r="DO39" i="20"/>
  <c r="AB55" i="20"/>
  <c r="BP39" i="20"/>
  <c r="CU51" i="20"/>
  <c r="BN51" i="20"/>
  <c r="CU59" i="20"/>
  <c r="DY41" i="20"/>
  <c r="BN57" i="20"/>
  <c r="P57" i="20"/>
  <c r="DC55" i="20"/>
  <c r="CS55" i="20"/>
  <c r="CH39" i="20"/>
  <c r="CJ45" i="20"/>
  <c r="Z41" i="20"/>
  <c r="DE39" i="20"/>
  <c r="BF59" i="20"/>
  <c r="DE57" i="20"/>
  <c r="DM55" i="20"/>
  <c r="R53" i="20"/>
  <c r="DE49" i="20"/>
  <c r="BP59" i="20"/>
  <c r="CU37" i="20"/>
  <c r="CV38" i="20" s="1"/>
  <c r="CR21" i="20" s="1"/>
  <c r="AV49" i="20"/>
  <c r="DY47" i="20"/>
  <c r="AB45" i="20"/>
  <c r="BD41" i="20"/>
  <c r="DE53" i="20"/>
  <c r="CS51" i="20"/>
  <c r="BF51" i="20"/>
  <c r="DY57" i="20"/>
  <c r="CJ55" i="20"/>
  <c r="BZ49" i="20"/>
  <c r="AB49" i="20"/>
  <c r="BZ43" i="20"/>
  <c r="BD43" i="20"/>
  <c r="AV47" i="20"/>
  <c r="CS37" i="20"/>
  <c r="CT38" i="20" s="1"/>
  <c r="CQ21" i="20" s="1"/>
  <c r="BF39" i="20"/>
  <c r="CU41" i="20"/>
  <c r="AB16" i="20"/>
  <c r="P53" i="20"/>
  <c r="BP51" i="20"/>
  <c r="DE45" i="20"/>
  <c r="BP43" i="20"/>
  <c r="F39" i="20"/>
  <c r="BN53" i="20"/>
  <c r="BN39" i="20"/>
  <c r="BO40" i="20" s="1"/>
  <c r="AV39" i="20"/>
  <c r="AC16" i="20"/>
  <c r="CJ43" i="20"/>
  <c r="CS39" i="20"/>
  <c r="AB59" i="20"/>
  <c r="DC59" i="20"/>
  <c r="AC16" i="19"/>
  <c r="DM43" i="19"/>
  <c r="CH37" i="19"/>
  <c r="CI38" i="19" s="1"/>
  <c r="AB16" i="19"/>
  <c r="R43" i="19"/>
  <c r="DW57" i="20"/>
  <c r="CU55" i="20"/>
  <c r="CJ57" i="20"/>
  <c r="BD55" i="20"/>
  <c r="AV55" i="20"/>
  <c r="AT57" i="20"/>
  <c r="R55" i="20"/>
  <c r="F57" i="20"/>
  <c r="DC59" i="22"/>
  <c r="R57" i="22"/>
  <c r="CU59" i="22"/>
  <c r="DY57" i="22"/>
  <c r="AB37" i="22"/>
  <c r="AC38" i="22" s="1"/>
  <c r="Y21" i="22" s="1"/>
  <c r="AB41" i="22"/>
  <c r="AT51" i="22"/>
  <c r="DE39" i="22"/>
  <c r="BX57" i="22"/>
  <c r="CJ57" i="22"/>
  <c r="AJ49" i="22"/>
  <c r="AL47" i="22"/>
  <c r="F45" i="22"/>
  <c r="DF38" i="22"/>
  <c r="DB21" i="22" s="1"/>
  <c r="DW37" i="22"/>
  <c r="DX38" i="22" s="1"/>
  <c r="DX40" i="22" s="1"/>
  <c r="AV53" i="22"/>
  <c r="BN51" i="22"/>
  <c r="BN49" i="22"/>
  <c r="DM47" i="22"/>
  <c r="F47" i="22"/>
  <c r="CJ45" i="22"/>
  <c r="CS57" i="22"/>
  <c r="DC55" i="22"/>
  <c r="CS51" i="22"/>
  <c r="P51" i="22"/>
  <c r="BD43" i="22"/>
  <c r="BZ37" i="22"/>
  <c r="CA38" i="22" s="1"/>
  <c r="CA40" i="22" s="1"/>
  <c r="BF45" i="22"/>
  <c r="DE41" i="22"/>
  <c r="H51" i="21"/>
  <c r="CH47" i="21"/>
  <c r="F47" i="21"/>
  <c r="AJ49" i="21"/>
  <c r="F37" i="21"/>
  <c r="G38" i="21" s="1"/>
  <c r="H43" i="21"/>
  <c r="AT43" i="21"/>
  <c r="DW37" i="21"/>
  <c r="DX38" i="21" s="1"/>
  <c r="DU21" i="21" s="1"/>
  <c r="BF49" i="21"/>
  <c r="R37" i="21"/>
  <c r="S38" i="21" s="1"/>
  <c r="AL39" i="21"/>
  <c r="AM40" i="21" s="1"/>
  <c r="AM42" i="21" s="1"/>
  <c r="BN37" i="21"/>
  <c r="BO38" i="21" s="1"/>
  <c r="BL21" i="21" s="1"/>
  <c r="Z37" i="21"/>
  <c r="AA38" i="21" s="1"/>
  <c r="DE39" i="21"/>
  <c r="BD53" i="21"/>
  <c r="BF37" i="21"/>
  <c r="BG38" i="21" s="1"/>
  <c r="BC21" i="21" s="1"/>
  <c r="AL51" i="21"/>
  <c r="DE47" i="21"/>
  <c r="CH59" i="21"/>
  <c r="AC16" i="21"/>
  <c r="BX43" i="21"/>
  <c r="AB47" i="21"/>
  <c r="AT37" i="21"/>
  <c r="AU38" i="21" s="1"/>
  <c r="AR21" i="21" s="1"/>
  <c r="BP47" i="22"/>
  <c r="AT39" i="22"/>
  <c r="AU40" i="22" s="1"/>
  <c r="DO39" i="22"/>
  <c r="DP40" i="22" s="1"/>
  <c r="BF55" i="22"/>
  <c r="DY51" i="22"/>
  <c r="AJ45" i="22"/>
  <c r="AJ37" i="22"/>
  <c r="AK38" i="22" s="1"/>
  <c r="BN41" i="22"/>
  <c r="AC16" i="22"/>
  <c r="AB16" i="22"/>
  <c r="P49" i="22"/>
  <c r="BX47" i="22"/>
  <c r="AJ39" i="22"/>
  <c r="BN55" i="22"/>
  <c r="CS49" i="22"/>
  <c r="BD41" i="22"/>
  <c r="DM57" i="22"/>
  <c r="DM37" i="22"/>
  <c r="DN38" i="22" s="1"/>
  <c r="DK21" i="22" s="1"/>
  <c r="DY45" i="22"/>
  <c r="AV45" i="22"/>
  <c r="CH43" i="22"/>
  <c r="BZ57" i="20"/>
  <c r="C59" i="17"/>
  <c r="F59" i="17" s="1"/>
  <c r="AJ59" i="20"/>
  <c r="AT39" i="21"/>
  <c r="AU40" i="21" s="1"/>
  <c r="DY51" i="21"/>
  <c r="AV37" i="21"/>
  <c r="AW38" i="21" s="1"/>
  <c r="AS21" i="21" s="1"/>
  <c r="P49" i="21"/>
  <c r="DM41" i="21"/>
  <c r="BD57" i="21"/>
  <c r="Z39" i="21"/>
  <c r="AB51" i="21"/>
  <c r="R53" i="21"/>
  <c r="BN51" i="21"/>
  <c r="DO37" i="21"/>
  <c r="DP38" i="21" s="1"/>
  <c r="DL21" i="21" s="1"/>
  <c r="CU49" i="21"/>
  <c r="BZ37" i="21"/>
  <c r="CA38" i="21" s="1"/>
  <c r="CA40" i="21" s="1"/>
  <c r="F41" i="21"/>
  <c r="F39" i="21"/>
  <c r="G40" i="21" s="1"/>
  <c r="AB39" i="19"/>
  <c r="AC40" i="19" s="1"/>
  <c r="DY41" i="19"/>
  <c r="DM51" i="19"/>
  <c r="R39" i="19"/>
  <c r="S40" i="19" s="1"/>
  <c r="S42" i="19" s="1"/>
  <c r="CS55" i="19"/>
  <c r="F47" i="19"/>
  <c r="CH39" i="19"/>
  <c r="CI40" i="19" s="1"/>
  <c r="BZ51" i="19"/>
  <c r="AJ57" i="19"/>
  <c r="AT49" i="19"/>
  <c r="CU59" i="19"/>
  <c r="DC41" i="19"/>
  <c r="BD59" i="19"/>
  <c r="Z59" i="19"/>
  <c r="BD41" i="19"/>
  <c r="DY55" i="19"/>
  <c r="BX43" i="19"/>
  <c r="Z43" i="19"/>
  <c r="CU39" i="19"/>
  <c r="CV40" i="19" s="1"/>
  <c r="BX49" i="19"/>
  <c r="F45" i="19"/>
  <c r="BX41" i="19"/>
  <c r="BX57" i="19"/>
  <c r="P53" i="19"/>
  <c r="AV47" i="19"/>
  <c r="BN53" i="19"/>
  <c r="DC59" i="19"/>
  <c r="BN59" i="19"/>
  <c r="AV55" i="19"/>
  <c r="BP45" i="19"/>
  <c r="AJ41" i="19"/>
  <c r="AL39" i="19"/>
  <c r="AV57" i="19"/>
  <c r="R55" i="19"/>
  <c r="F49" i="19"/>
  <c r="DY37" i="19"/>
  <c r="DZ38" i="19" s="1"/>
  <c r="DZ40" i="19" s="1"/>
  <c r="BD47" i="19"/>
  <c r="DE57" i="19"/>
  <c r="DW37" i="20"/>
  <c r="DX38" i="20" s="1"/>
  <c r="DU21" i="20" s="1"/>
  <c r="CU43" i="20"/>
  <c r="BD49" i="20"/>
  <c r="AV37" i="20"/>
  <c r="AW38" i="20" s="1"/>
  <c r="AW40" i="20" s="1"/>
  <c r="AL37" i="20"/>
  <c r="AM38" i="20" s="1"/>
  <c r="AM40" i="20" s="1"/>
  <c r="F37" i="20"/>
  <c r="G38" i="20" s="1"/>
  <c r="D21" i="20" s="1"/>
  <c r="CS43" i="19"/>
  <c r="CJ43" i="19"/>
  <c r="AV39" i="19"/>
  <c r="AV43" i="19"/>
  <c r="AL43" i="19"/>
  <c r="AL37" i="19"/>
  <c r="AM38" i="19" s="1"/>
  <c r="AI21" i="19" s="1"/>
  <c r="DY49" i="19"/>
  <c r="DE45" i="19"/>
  <c r="DC53" i="19"/>
  <c r="DE37" i="19"/>
  <c r="DF38" i="19" s="1"/>
  <c r="DB21" i="19" s="1"/>
  <c r="BD53" i="19"/>
  <c r="BX59" i="19"/>
  <c r="Z45" i="19"/>
  <c r="DC51" i="19"/>
  <c r="BD45" i="19"/>
  <c r="P41" i="19"/>
  <c r="BD55" i="19"/>
  <c r="P47" i="19"/>
  <c r="BD57" i="19"/>
  <c r="AL49" i="19"/>
  <c r="AV45" i="19"/>
  <c r="CH41" i="19"/>
  <c r="AJ51" i="19"/>
  <c r="CS49" i="19"/>
  <c r="DO41" i="19"/>
  <c r="DM39" i="19"/>
  <c r="DN40" i="19" s="1"/>
  <c r="CJ55" i="19"/>
  <c r="DM59" i="19"/>
  <c r="R59" i="19"/>
  <c r="DO57" i="19"/>
  <c r="CS53" i="19"/>
  <c r="BN51" i="19"/>
  <c r="DY47" i="19"/>
  <c r="CH47" i="19"/>
  <c r="BD43" i="19"/>
  <c r="H43" i="19"/>
  <c r="CU41" i="19"/>
  <c r="AV41" i="19"/>
  <c r="DE39" i="19"/>
  <c r="F39" i="19"/>
  <c r="F57" i="19"/>
  <c r="AB53" i="19"/>
  <c r="CH49" i="19"/>
  <c r="CS47" i="19"/>
  <c r="CH45" i="19"/>
  <c r="BF39" i="19"/>
  <c r="BG40" i="19" s="1"/>
  <c r="DE43" i="19"/>
  <c r="CJ47" i="20"/>
  <c r="BP47" i="20"/>
  <c r="DM39" i="20"/>
  <c r="AT45" i="20"/>
  <c r="R41" i="20"/>
  <c r="DY43" i="20"/>
  <c r="R43" i="20"/>
  <c r="BX43" i="20"/>
  <c r="P47" i="22"/>
  <c r="P41" i="22"/>
  <c r="BD39" i="22"/>
  <c r="BE40" i="22" s="1"/>
  <c r="CH41" i="22"/>
  <c r="H57" i="22"/>
  <c r="CJ47" i="22"/>
  <c r="Z55" i="22"/>
  <c r="Z53" i="22"/>
  <c r="H53" i="22"/>
  <c r="BX51" i="22"/>
  <c r="BD51" i="22"/>
  <c r="H51" i="22"/>
  <c r="DM49" i="22"/>
  <c r="AV49" i="22"/>
  <c r="Z49" i="22"/>
  <c r="CU47" i="22"/>
  <c r="BP45" i="22"/>
  <c r="DE43" i="22"/>
  <c r="AB43" i="22"/>
  <c r="BX41" i="22"/>
  <c r="F43" i="22"/>
  <c r="F37" i="22"/>
  <c r="G38" i="22" s="1"/>
  <c r="G40" i="22" s="1"/>
  <c r="DO43" i="22"/>
  <c r="DE53" i="22"/>
  <c r="R43" i="22"/>
  <c r="CU43" i="22"/>
  <c r="CH37" i="22"/>
  <c r="CI38" i="22" s="1"/>
  <c r="CF21" i="22" s="1"/>
  <c r="BN37" i="22"/>
  <c r="BO38" i="22" s="1"/>
  <c r="BO40" i="22" s="1"/>
  <c r="BF37" i="22"/>
  <c r="BG38" i="22" s="1"/>
  <c r="BC21" i="22" s="1"/>
  <c r="AT59" i="21"/>
  <c r="AT47" i="21"/>
  <c r="DC43" i="21"/>
  <c r="Z41" i="21"/>
  <c r="DE55" i="21"/>
  <c r="DC37" i="21"/>
  <c r="DD38" i="21" s="1"/>
  <c r="DD40" i="21" s="1"/>
  <c r="BX53" i="21"/>
  <c r="AJ45" i="21"/>
  <c r="Z43" i="21"/>
  <c r="AT53" i="21"/>
  <c r="AJ37" i="21"/>
  <c r="AK38" i="21" s="1"/>
  <c r="CJ37" i="21"/>
  <c r="CK38" i="21" s="1"/>
  <c r="CK40" i="21" s="1"/>
  <c r="DC39" i="20"/>
  <c r="DD40" i="20" s="1"/>
  <c r="BX45" i="20"/>
  <c r="AB37" i="20"/>
  <c r="AC38" i="20" s="1"/>
  <c r="Z45" i="20"/>
  <c r="BN41" i="20"/>
  <c r="AB43" i="20"/>
  <c r="AT41" i="20"/>
  <c r="AJ39" i="20"/>
  <c r="AK40" i="20" s="1"/>
  <c r="R59" i="20"/>
  <c r="AB57" i="20"/>
  <c r="R49" i="20"/>
  <c r="DE43" i="20"/>
  <c r="AV43" i="20"/>
  <c r="CU49" i="20"/>
  <c r="DW41" i="20"/>
  <c r="AT39" i="20"/>
  <c r="AU40" i="20" s="1"/>
  <c r="DM45" i="20"/>
  <c r="AB39" i="20"/>
  <c r="R51" i="20"/>
  <c r="CK40" i="20"/>
  <c r="BP45" i="20"/>
  <c r="CS45" i="20"/>
  <c r="CH37" i="20"/>
  <c r="CI38" i="20" s="1"/>
  <c r="CF21" i="20" s="1"/>
  <c r="DW43" i="19"/>
  <c r="DW39" i="19"/>
  <c r="DX40" i="19" s="1"/>
  <c r="DM49" i="19"/>
  <c r="DO37" i="19"/>
  <c r="DP38" i="19" s="1"/>
  <c r="DP40" i="19" s="1"/>
  <c r="CS45" i="19"/>
  <c r="CU57" i="19"/>
  <c r="BZ45" i="19"/>
  <c r="BX37" i="19"/>
  <c r="BY38" i="19" s="1"/>
  <c r="BV21" i="19" s="1"/>
  <c r="BP37" i="19"/>
  <c r="BQ38" i="19" s="1"/>
  <c r="BQ40" i="19" s="1"/>
  <c r="BN43" i="19"/>
  <c r="BN39" i="19"/>
  <c r="BO40" i="19" s="1"/>
  <c r="AL45" i="19"/>
  <c r="AB41" i="19"/>
  <c r="P45" i="19"/>
  <c r="H41" i="19"/>
  <c r="AL59" i="22"/>
  <c r="AJ59" i="22"/>
  <c r="F59" i="22"/>
  <c r="DC57" i="22"/>
  <c r="BP57" i="22"/>
  <c r="AT55" i="22"/>
  <c r="P55" i="22"/>
  <c r="DY53" i="22"/>
  <c r="CH53" i="22"/>
  <c r="CQ21" i="22"/>
  <c r="Q40" i="22"/>
  <c r="N21" i="22"/>
  <c r="AW40" i="22"/>
  <c r="AS21" i="22"/>
  <c r="BX53" i="22"/>
  <c r="BX45" i="22"/>
  <c r="AT43" i="22"/>
  <c r="DM41" i="22"/>
  <c r="CH39" i="22"/>
  <c r="BV21" i="22"/>
  <c r="DC49" i="22"/>
  <c r="BX43" i="22"/>
  <c r="F41" i="22"/>
  <c r="AV59" i="22"/>
  <c r="P59" i="22"/>
  <c r="AL55" i="22"/>
  <c r="AJ55" i="22"/>
  <c r="CS53" i="22"/>
  <c r="BM21" i="22"/>
  <c r="BQ40" i="22"/>
  <c r="Z59" i="22"/>
  <c r="DL21" i="22"/>
  <c r="AM40" i="22"/>
  <c r="AI21" i="22"/>
  <c r="DM55" i="22"/>
  <c r="DD40" i="22"/>
  <c r="DO59" i="22"/>
  <c r="DM59" i="22"/>
  <c r="BZ59" i="22"/>
  <c r="BX59" i="22"/>
  <c r="AA40" i="22"/>
  <c r="X21" i="22"/>
  <c r="BD59" i="22"/>
  <c r="Z57" i="22"/>
  <c r="BZ55" i="22"/>
  <c r="BX55" i="22"/>
  <c r="H55" i="22"/>
  <c r="DO53" i="22"/>
  <c r="DM53" i="22"/>
  <c r="BB21" i="22"/>
  <c r="Z47" i="22"/>
  <c r="AJ41" i="22"/>
  <c r="BN59" i="22"/>
  <c r="DC45" i="22"/>
  <c r="DW41" i="22"/>
  <c r="BX39" i="22"/>
  <c r="BY40" i="22" s="1"/>
  <c r="CR21" i="22"/>
  <c r="S40" i="22"/>
  <c r="O21" i="22"/>
  <c r="AR21" i="22"/>
  <c r="DZ40" i="22"/>
  <c r="DV21" i="22"/>
  <c r="CK40" i="22"/>
  <c r="CG21" i="22"/>
  <c r="I40" i="22"/>
  <c r="E21" i="22"/>
  <c r="CR21" i="21"/>
  <c r="S40" i="21"/>
  <c r="O21" i="21"/>
  <c r="CS45" i="21"/>
  <c r="CU45" i="21"/>
  <c r="CU59" i="21"/>
  <c r="CS59" i="21"/>
  <c r="AJ59" i="21"/>
  <c r="DW57" i="21"/>
  <c r="CH57" i="21"/>
  <c r="AT57" i="21"/>
  <c r="F57" i="21"/>
  <c r="BF55" i="21"/>
  <c r="BD55" i="21"/>
  <c r="DW53" i="21"/>
  <c r="CH53" i="21"/>
  <c r="F53" i="21"/>
  <c r="CU51" i="21"/>
  <c r="CS51" i="21"/>
  <c r="DY49" i="21"/>
  <c r="CJ49" i="21"/>
  <c r="AV49" i="21"/>
  <c r="H49" i="21"/>
  <c r="BX47" i="21"/>
  <c r="CS57" i="21"/>
  <c r="DY55" i="21"/>
  <c r="H55" i="21"/>
  <c r="BN39" i="21"/>
  <c r="BN45" i="21"/>
  <c r="AV45" i="21"/>
  <c r="AB45" i="21"/>
  <c r="DW43" i="21"/>
  <c r="CJ43" i="21"/>
  <c r="BD43" i="21"/>
  <c r="BF43" i="21"/>
  <c r="AL43" i="21"/>
  <c r="DW41" i="21"/>
  <c r="DC41" i="21"/>
  <c r="BZ41" i="21"/>
  <c r="AT41" i="21"/>
  <c r="DO39" i="21"/>
  <c r="CH39" i="21"/>
  <c r="BF39" i="21"/>
  <c r="BD39" i="21"/>
  <c r="DZ40" i="21"/>
  <c r="AW40" i="21"/>
  <c r="DE59" i="21"/>
  <c r="AB59" i="21"/>
  <c r="CH55" i="21"/>
  <c r="CU53" i="21"/>
  <c r="DE51" i="21"/>
  <c r="DY47" i="21"/>
  <c r="DY45" i="21"/>
  <c r="AJ47" i="21"/>
  <c r="P39" i="21"/>
  <c r="DM45" i="21"/>
  <c r="X21" i="21"/>
  <c r="BX57" i="21"/>
  <c r="AV55" i="21"/>
  <c r="CF21" i="21"/>
  <c r="BX59" i="21"/>
  <c r="DC57" i="21"/>
  <c r="BN57" i="21"/>
  <c r="Z57" i="21"/>
  <c r="CU55" i="21"/>
  <c r="CS55" i="21"/>
  <c r="AJ55" i="21"/>
  <c r="BZ51" i="21"/>
  <c r="DC49" i="21"/>
  <c r="BP49" i="21"/>
  <c r="Z49" i="21"/>
  <c r="DM47" i="21"/>
  <c r="DC45" i="21"/>
  <c r="DF40" i="21"/>
  <c r="DB21" i="21"/>
  <c r="P45" i="21"/>
  <c r="R45" i="21"/>
  <c r="BN41" i="21"/>
  <c r="DW39" i="21"/>
  <c r="DN40" i="21"/>
  <c r="DK21" i="21"/>
  <c r="AK40" i="21"/>
  <c r="AH21" i="21"/>
  <c r="BN59" i="21"/>
  <c r="DM57" i="21"/>
  <c r="P57" i="21"/>
  <c r="Z55" i="21"/>
  <c r="AL53" i="21"/>
  <c r="AT51" i="21"/>
  <c r="BZ49" i="21"/>
  <c r="BN47" i="21"/>
  <c r="BQ40" i="21"/>
  <c r="AC40" i="21"/>
  <c r="Y21" i="21"/>
  <c r="D21" i="21"/>
  <c r="DM59" i="21"/>
  <c r="R59" i="21"/>
  <c r="P59" i="21"/>
  <c r="BX55" i="21"/>
  <c r="DC53" i="21"/>
  <c r="BN53" i="21"/>
  <c r="Z53" i="21"/>
  <c r="DO51" i="21"/>
  <c r="R51" i="21"/>
  <c r="P51" i="21"/>
  <c r="BD47" i="21"/>
  <c r="BF47" i="21"/>
  <c r="DY59" i="21"/>
  <c r="H59" i="21"/>
  <c r="AJ57" i="21"/>
  <c r="BN55" i="21"/>
  <c r="BX45" i="21"/>
  <c r="BD45" i="21"/>
  <c r="BF45" i="21"/>
  <c r="F45" i="21"/>
  <c r="DM43" i="21"/>
  <c r="CS43" i="21"/>
  <c r="CU43" i="21"/>
  <c r="CS41" i="21"/>
  <c r="CU41" i="21"/>
  <c r="AJ41" i="21"/>
  <c r="P41" i="21"/>
  <c r="R41" i="21"/>
  <c r="H37" i="21"/>
  <c r="I38" i="21" s="1"/>
  <c r="DM55" i="21"/>
  <c r="CH41" i="21"/>
  <c r="CS37" i="21"/>
  <c r="CT38" i="21" s="1"/>
  <c r="BD37" i="21"/>
  <c r="BE38" i="21" s="1"/>
  <c r="P37" i="21"/>
  <c r="Q38" i="21" s="1"/>
  <c r="BF59" i="21"/>
  <c r="BD59" i="21"/>
  <c r="R55" i="21"/>
  <c r="P55" i="21"/>
  <c r="BF51" i="21"/>
  <c r="BD51" i="21"/>
  <c r="CS47" i="21"/>
  <c r="CU47" i="21"/>
  <c r="P47" i="21"/>
  <c r="R47" i="21"/>
  <c r="BN43" i="21"/>
  <c r="P43" i="21"/>
  <c r="R43" i="21"/>
  <c r="BD41" i="21"/>
  <c r="BF41" i="21"/>
  <c r="CS39" i="21"/>
  <c r="CU39" i="21"/>
  <c r="CV40" i="21" s="1"/>
  <c r="BY40" i="21"/>
  <c r="BV21" i="21"/>
  <c r="DP40" i="20"/>
  <c r="DL21" i="20"/>
  <c r="CA40" i="20"/>
  <c r="BW21" i="20"/>
  <c r="DA21" i="20"/>
  <c r="DO49" i="20"/>
  <c r="DM49" i="20"/>
  <c r="BD45" i="20"/>
  <c r="BD59" i="20"/>
  <c r="DO57" i="20"/>
  <c r="DM57" i="20"/>
  <c r="BZ55" i="20"/>
  <c r="BX55" i="20"/>
  <c r="DO53" i="20"/>
  <c r="DM53" i="20"/>
  <c r="AL53" i="20"/>
  <c r="AJ53" i="20"/>
  <c r="DO51" i="20"/>
  <c r="DM51" i="20"/>
  <c r="AL51" i="20"/>
  <c r="AJ51" i="20"/>
  <c r="BN49" i="20"/>
  <c r="AL49" i="20"/>
  <c r="AJ49" i="20"/>
  <c r="F49" i="20"/>
  <c r="P45" i="20"/>
  <c r="DO55" i="20"/>
  <c r="AL47" i="20"/>
  <c r="BL21" i="20"/>
  <c r="BX49" i="20"/>
  <c r="BN43" i="20"/>
  <c r="DM41" i="20"/>
  <c r="AL41" i="20"/>
  <c r="BP37" i="20"/>
  <c r="BQ38" i="20" s="1"/>
  <c r="H45" i="20"/>
  <c r="BF47" i="20"/>
  <c r="BX37" i="20"/>
  <c r="BY38" i="20" s="1"/>
  <c r="CG21" i="20"/>
  <c r="DO47" i="20"/>
  <c r="DM47" i="20"/>
  <c r="AL45" i="20"/>
  <c r="Y21" i="20"/>
  <c r="CS59" i="20"/>
  <c r="BZ59" i="20"/>
  <c r="BX59" i="20"/>
  <c r="DC57" i="20"/>
  <c r="AL57" i="20"/>
  <c r="AJ57" i="20"/>
  <c r="BZ53" i="20"/>
  <c r="BX53" i="20"/>
  <c r="AB53" i="20"/>
  <c r="Z51" i="20"/>
  <c r="CU47" i="20"/>
  <c r="BG40" i="20"/>
  <c r="BC21" i="20"/>
  <c r="Z47" i="20"/>
  <c r="DE37" i="20"/>
  <c r="DF38" i="20" s="1"/>
  <c r="AH21" i="20"/>
  <c r="DC45" i="20"/>
  <c r="CH41" i="20"/>
  <c r="N21" i="20"/>
  <c r="Q40" i="20"/>
  <c r="P47" i="20"/>
  <c r="DM43" i="20"/>
  <c r="AJ43" i="20"/>
  <c r="DM37" i="20"/>
  <c r="DN38" i="20" s="1"/>
  <c r="F41" i="20"/>
  <c r="DW39" i="20"/>
  <c r="AR21" i="20"/>
  <c r="AL55" i="20"/>
  <c r="AJ55" i="20"/>
  <c r="BZ41" i="20"/>
  <c r="DO59" i="20"/>
  <c r="DM59" i="20"/>
  <c r="BZ51" i="20"/>
  <c r="BX51" i="20"/>
  <c r="AA40" i="20"/>
  <c r="X21" i="20"/>
  <c r="BB21" i="20"/>
  <c r="BE40" i="20"/>
  <c r="AI21" i="20"/>
  <c r="DZ40" i="20"/>
  <c r="DV21" i="20"/>
  <c r="CR21" i="19"/>
  <c r="AS21" i="19"/>
  <c r="O21" i="19"/>
  <c r="DK21" i="19"/>
  <c r="CF21" i="19"/>
  <c r="AK40" i="19"/>
  <c r="AH21" i="19"/>
  <c r="BC21" i="19"/>
  <c r="I40" i="19"/>
  <c r="E21" i="19"/>
  <c r="CA40" i="19"/>
  <c r="BW21" i="19"/>
  <c r="BP57" i="19"/>
  <c r="CJ53" i="19"/>
  <c r="CU51" i="19"/>
  <c r="BP49" i="19"/>
  <c r="AL47" i="19"/>
  <c r="BN55" i="19"/>
  <c r="AB55" i="19"/>
  <c r="AL53" i="19"/>
  <c r="AT51" i="19"/>
  <c r="F51" i="19"/>
  <c r="R49" i="19"/>
  <c r="Z47" i="19"/>
  <c r="BX55" i="19"/>
  <c r="DW53" i="19"/>
  <c r="BD51" i="19"/>
  <c r="Z49" i="19"/>
  <c r="CJ37" i="19"/>
  <c r="CK38" i="19" s="1"/>
  <c r="CK40" i="19" s="1"/>
  <c r="AT37" i="19"/>
  <c r="AU38" i="19" s="1"/>
  <c r="P37" i="19"/>
  <c r="Q38" i="19" s="1"/>
  <c r="DM55" i="19"/>
  <c r="BX39" i="19"/>
  <c r="AT59" i="19"/>
  <c r="AV59" i="19"/>
  <c r="CH57" i="19"/>
  <c r="CJ57" i="19"/>
  <c r="BL21" i="19"/>
  <c r="Z57" i="19"/>
  <c r="AT53" i="19"/>
  <c r="P51" i="19"/>
  <c r="DM47" i="19"/>
  <c r="DY45" i="19"/>
  <c r="DC55" i="19"/>
  <c r="BX53" i="19"/>
  <c r="CH51" i="19"/>
  <c r="BF49" i="19"/>
  <c r="BN47" i="19"/>
  <c r="CS37" i="19"/>
  <c r="CT38" i="19" s="1"/>
  <c r="CH59" i="19"/>
  <c r="CJ59" i="19"/>
  <c r="AL59" i="19"/>
  <c r="AJ59" i="19"/>
  <c r="F59" i="19"/>
  <c r="H59" i="19"/>
  <c r="P57" i="19"/>
  <c r="DM53" i="19"/>
  <c r="DW51" i="19"/>
  <c r="DC47" i="19"/>
  <c r="AJ55" i="19"/>
  <c r="F53" i="19"/>
  <c r="DC49" i="19"/>
  <c r="BD37" i="19"/>
  <c r="BE38" i="19" s="1"/>
  <c r="F37" i="19"/>
  <c r="G38" i="19" s="1"/>
  <c r="BX47" i="19"/>
  <c r="DW59" i="19"/>
  <c r="DY59" i="19"/>
  <c r="DW57" i="19"/>
  <c r="DY57" i="19"/>
  <c r="DD40" i="19"/>
  <c r="DA21" i="19"/>
  <c r="AA40" i="19"/>
  <c r="X21" i="19"/>
  <c r="DU21" i="19"/>
  <c r="Y21" i="19"/>
  <c r="BU59" i="17"/>
  <c r="BZ59" i="17" s="1"/>
  <c r="DJ49" i="17"/>
  <c r="DJ53" i="17"/>
  <c r="DJ57" i="17"/>
  <c r="DM57" i="17" s="1"/>
  <c r="DT37" i="17"/>
  <c r="DT45" i="17"/>
  <c r="DT49" i="17"/>
  <c r="DT53" i="17"/>
  <c r="DY53" i="17" s="1"/>
  <c r="DT57" i="17"/>
  <c r="CE55" i="17"/>
  <c r="BA43" i="17"/>
  <c r="BA55" i="17"/>
  <c r="BD55" i="17" s="1"/>
  <c r="BK49" i="17"/>
  <c r="BK53" i="17"/>
  <c r="BK57" i="17"/>
  <c r="BU45" i="17"/>
  <c r="BX45" i="17" s="1"/>
  <c r="CP39" i="17"/>
  <c r="CP53" i="17"/>
  <c r="CZ37" i="17"/>
  <c r="CZ39" i="17"/>
  <c r="DC39" i="17" s="1"/>
  <c r="CZ45" i="17"/>
  <c r="DJ37" i="17"/>
  <c r="DJ39" i="17"/>
  <c r="DJ43" i="17"/>
  <c r="DO43" i="17" s="1"/>
  <c r="CE51" i="17"/>
  <c r="AQ51" i="17"/>
  <c r="BU47" i="17"/>
  <c r="CE43" i="17"/>
  <c r="CJ43" i="17" s="1"/>
  <c r="CE45" i="17"/>
  <c r="CE53" i="17"/>
  <c r="CZ47" i="17"/>
  <c r="DC47" i="17" s="1"/>
  <c r="CP41" i="17"/>
  <c r="CS41" i="17" s="1"/>
  <c r="CP45" i="17"/>
  <c r="CP49" i="17"/>
  <c r="CP57" i="17"/>
  <c r="CS57" i="17" s="1"/>
  <c r="CZ57" i="17"/>
  <c r="DE57" i="17" s="1"/>
  <c r="DT39" i="17"/>
  <c r="DT47" i="17"/>
  <c r="DT41" i="17"/>
  <c r="DY41" i="17" s="1"/>
  <c r="DT55" i="17"/>
  <c r="DW55" i="17" s="1"/>
  <c r="DJ45" i="17"/>
  <c r="DO45" i="17" s="1"/>
  <c r="DJ41" i="17"/>
  <c r="DJ55" i="17"/>
  <c r="DO55" i="17" s="1"/>
  <c r="CZ41" i="17"/>
  <c r="DE41" i="17" s="1"/>
  <c r="CZ55" i="17"/>
  <c r="CZ49" i="17"/>
  <c r="CP47" i="17"/>
  <c r="CS47" i="17" s="1"/>
  <c r="CP55" i="17"/>
  <c r="CS55" i="17" s="1"/>
  <c r="CH59" i="17"/>
  <c r="CJ59" i="17"/>
  <c r="CH57" i="17"/>
  <c r="CJ57" i="17"/>
  <c r="CH55" i="17"/>
  <c r="CJ55" i="17"/>
  <c r="CE41" i="17"/>
  <c r="CJ41" i="17" s="1"/>
  <c r="BU55" i="17"/>
  <c r="BX55" i="17" s="1"/>
  <c r="BU57" i="17"/>
  <c r="BU41" i="17"/>
  <c r="BU51" i="17"/>
  <c r="BX51" i="17" s="1"/>
  <c r="BU53" i="17"/>
  <c r="BX53" i="17" s="1"/>
  <c r="BK41" i="17"/>
  <c r="BK37" i="17"/>
  <c r="BK55" i="17"/>
  <c r="BK59" i="17"/>
  <c r="BP59" i="17" s="1"/>
  <c r="BM37" i="17"/>
  <c r="BA37" i="17"/>
  <c r="BA39" i="17"/>
  <c r="BA57" i="17"/>
  <c r="BD57" i="17" s="1"/>
  <c r="BA41" i="17"/>
  <c r="BD41" i="17" s="1"/>
  <c r="BA51" i="17"/>
  <c r="BA53" i="17"/>
  <c r="AQ47" i="17"/>
  <c r="AT47" i="17" s="1"/>
  <c r="AQ49" i="17"/>
  <c r="AQ37" i="17"/>
  <c r="AQ43" i="17"/>
  <c r="AT43" i="17" s="1"/>
  <c r="AQ55" i="17"/>
  <c r="AT55" i="17" s="1"/>
  <c r="AQ57" i="17"/>
  <c r="AQ45" i="17"/>
  <c r="AG37" i="17"/>
  <c r="AG39" i="17"/>
  <c r="AG57" i="17"/>
  <c r="AG47" i="17"/>
  <c r="AJ47" i="17" s="1"/>
  <c r="W41" i="17"/>
  <c r="W55" i="17"/>
  <c r="W49" i="17"/>
  <c r="AB49" i="17" s="1"/>
  <c r="M55" i="17"/>
  <c r="M43" i="17"/>
  <c r="M49" i="17"/>
  <c r="M45" i="17"/>
  <c r="P45" i="17" s="1"/>
  <c r="C43" i="17"/>
  <c r="C55" i="17"/>
  <c r="C49" i="17"/>
  <c r="DT43" i="17"/>
  <c r="DW43" i="17" s="1"/>
  <c r="DT51" i="17"/>
  <c r="DT59" i="17"/>
  <c r="DY59" i="17" s="1"/>
  <c r="DW37" i="17"/>
  <c r="DX38" i="17" s="1"/>
  <c r="DY37" i="17"/>
  <c r="DZ38" i="17" s="1"/>
  <c r="DW45" i="17"/>
  <c r="DY45" i="17"/>
  <c r="DY43" i="17"/>
  <c r="DW51" i="17"/>
  <c r="DY51" i="17"/>
  <c r="DW39" i="17"/>
  <c r="DY39" i="17"/>
  <c r="DW47" i="17"/>
  <c r="DY47" i="17"/>
  <c r="DW53" i="17"/>
  <c r="DW41" i="17"/>
  <c r="DW49" i="17"/>
  <c r="DY49" i="17"/>
  <c r="DW57" i="17"/>
  <c r="DY57" i="17"/>
  <c r="DJ51" i="17"/>
  <c r="DO51" i="17" s="1"/>
  <c r="DJ59" i="17"/>
  <c r="DM59" i="17" s="1"/>
  <c r="DM39" i="17"/>
  <c r="DO39" i="17"/>
  <c r="DM47" i="17"/>
  <c r="DO47" i="17"/>
  <c r="DM55" i="17"/>
  <c r="DM37" i="17"/>
  <c r="DN38" i="17" s="1"/>
  <c r="DO37" i="17"/>
  <c r="DP38" i="17" s="1"/>
  <c r="DM53" i="17"/>
  <c r="DO53" i="17"/>
  <c r="DM41" i="17"/>
  <c r="DO41" i="17"/>
  <c r="DM49" i="17"/>
  <c r="DO49" i="17"/>
  <c r="CZ43" i="17"/>
  <c r="CZ51" i="17"/>
  <c r="DE51" i="17" s="1"/>
  <c r="CZ59" i="17"/>
  <c r="DC59" i="17" s="1"/>
  <c r="DC55" i="17"/>
  <c r="DE55" i="17"/>
  <c r="DC37" i="17"/>
  <c r="DD38" i="17" s="1"/>
  <c r="DE37" i="17"/>
  <c r="DF38" i="17" s="1"/>
  <c r="DC45" i="17"/>
  <c r="DE45" i="17"/>
  <c r="DC53" i="17"/>
  <c r="DE53" i="17"/>
  <c r="DC43" i="17"/>
  <c r="DE43" i="17"/>
  <c r="DC41" i="17"/>
  <c r="DC49" i="17"/>
  <c r="DE49" i="17"/>
  <c r="DC57" i="17"/>
  <c r="CP43" i="17"/>
  <c r="CS43" i="17" s="1"/>
  <c r="CP51" i="17"/>
  <c r="CS51" i="17" s="1"/>
  <c r="CP59" i="17"/>
  <c r="CS59" i="17" s="1"/>
  <c r="CS39" i="17"/>
  <c r="CU39" i="17"/>
  <c r="CS37" i="17"/>
  <c r="CT38" i="17" s="1"/>
  <c r="CU37" i="17"/>
  <c r="CV38" i="17" s="1"/>
  <c r="CS45" i="17"/>
  <c r="CU45" i="17"/>
  <c r="CS53" i="17"/>
  <c r="CU53" i="17"/>
  <c r="CS49" i="17"/>
  <c r="CU49" i="17"/>
  <c r="CU57" i="17"/>
  <c r="BX39" i="17"/>
  <c r="BZ39" i="17"/>
  <c r="BX47" i="17"/>
  <c r="BZ47" i="17"/>
  <c r="BZ55" i="17"/>
  <c r="BX37" i="17"/>
  <c r="BY38" i="17" s="1"/>
  <c r="BZ37" i="17"/>
  <c r="CA38" i="17" s="1"/>
  <c r="BZ45" i="17"/>
  <c r="BX43" i="17"/>
  <c r="BZ43" i="17"/>
  <c r="BZ51" i="17"/>
  <c r="BX41" i="17"/>
  <c r="BZ41" i="17"/>
  <c r="BX49" i="17"/>
  <c r="BZ49" i="17"/>
  <c r="BX57" i="17"/>
  <c r="BZ57" i="17"/>
  <c r="BK43" i="17"/>
  <c r="BP43" i="17" s="1"/>
  <c r="BK51" i="17"/>
  <c r="BN37" i="17"/>
  <c r="BO38" i="17" s="1"/>
  <c r="BP37" i="17"/>
  <c r="BQ38" i="17" s="1"/>
  <c r="BN41" i="17"/>
  <c r="BP41" i="17"/>
  <c r="BN49" i="17"/>
  <c r="BP49" i="17"/>
  <c r="BN57" i="17"/>
  <c r="BP57" i="17"/>
  <c r="BN39" i="17"/>
  <c r="BP39" i="17"/>
  <c r="BN47" i="17"/>
  <c r="BP47" i="17"/>
  <c r="BN55" i="17"/>
  <c r="BP55" i="17"/>
  <c r="BN45" i="17"/>
  <c r="BP45" i="17"/>
  <c r="BN53" i="17"/>
  <c r="BP53" i="17"/>
  <c r="BN43" i="17"/>
  <c r="BN51" i="17"/>
  <c r="BP51" i="17"/>
  <c r="BD47" i="17"/>
  <c r="BF47" i="17"/>
  <c r="BD37" i="17"/>
  <c r="BE38" i="17" s="1"/>
  <c r="BF37" i="17"/>
  <c r="BG38" i="17" s="1"/>
  <c r="BD45" i="17"/>
  <c r="BF45" i="17"/>
  <c r="BD53" i="17"/>
  <c r="BF53" i="17"/>
  <c r="BD43" i="17"/>
  <c r="BF43" i="17"/>
  <c r="BD51" i="17"/>
  <c r="BF51" i="17"/>
  <c r="BD59" i="17"/>
  <c r="BD39" i="17"/>
  <c r="BF39" i="17"/>
  <c r="BF41" i="17"/>
  <c r="BD49" i="17"/>
  <c r="BF49" i="17"/>
  <c r="BF57" i="17"/>
  <c r="AT39" i="17"/>
  <c r="AV39" i="17"/>
  <c r="AV47" i="17"/>
  <c r="AT37" i="17"/>
  <c r="AU38" i="17" s="1"/>
  <c r="AV37" i="17"/>
  <c r="AW38" i="17" s="1"/>
  <c r="AT45" i="17"/>
  <c r="AV45" i="17"/>
  <c r="AT53" i="17"/>
  <c r="AV53" i="17"/>
  <c r="AV43" i="17"/>
  <c r="AT51" i="17"/>
  <c r="AV51" i="17"/>
  <c r="AT59" i="17"/>
  <c r="AV59" i="17"/>
  <c r="AT41" i="17"/>
  <c r="AV41" i="17"/>
  <c r="AT49" i="17"/>
  <c r="AV49" i="17"/>
  <c r="AT57" i="17"/>
  <c r="AV57" i="17"/>
  <c r="AG43" i="17"/>
  <c r="AJ43" i="17" s="1"/>
  <c r="AG51" i="17"/>
  <c r="AG59" i="17"/>
  <c r="AL59" i="17" s="1"/>
  <c r="AL47" i="17"/>
  <c r="AJ37" i="17"/>
  <c r="AK38" i="17" s="1"/>
  <c r="AL37" i="17"/>
  <c r="AM38" i="17" s="1"/>
  <c r="AJ45" i="17"/>
  <c r="AL45" i="17"/>
  <c r="AJ53" i="17"/>
  <c r="AL53" i="17"/>
  <c r="AJ39" i="17"/>
  <c r="AL39" i="17"/>
  <c r="AJ55" i="17"/>
  <c r="AL55" i="17"/>
  <c r="AL43" i="17"/>
  <c r="AJ51" i="17"/>
  <c r="AL51" i="17"/>
  <c r="AJ59" i="17"/>
  <c r="AJ41" i="17"/>
  <c r="AL41" i="17"/>
  <c r="AJ49" i="17"/>
  <c r="AL49" i="17"/>
  <c r="AJ57" i="17"/>
  <c r="AL57" i="17"/>
  <c r="W43" i="17"/>
  <c r="W51" i="17"/>
  <c r="W59" i="17"/>
  <c r="AB59" i="17" s="1"/>
  <c r="Z39" i="17"/>
  <c r="AB39" i="17"/>
  <c r="Z47" i="17"/>
  <c r="AB47" i="17"/>
  <c r="Z37" i="17"/>
  <c r="AA38" i="17" s="1"/>
  <c r="AB37" i="17"/>
  <c r="AC38" i="17" s="1"/>
  <c r="Z45" i="17"/>
  <c r="AB45" i="17"/>
  <c r="Z53" i="17"/>
  <c r="AB53" i="17"/>
  <c r="Z55" i="17"/>
  <c r="AB55" i="17"/>
  <c r="Z43" i="17"/>
  <c r="AB43" i="17"/>
  <c r="Z51" i="17"/>
  <c r="AB51" i="17"/>
  <c r="Z41" i="17"/>
  <c r="AB41" i="17"/>
  <c r="Z49" i="17"/>
  <c r="Z57" i="17"/>
  <c r="AB57" i="17"/>
  <c r="C51" i="17"/>
  <c r="C41" i="17"/>
  <c r="C57" i="17"/>
  <c r="F47" i="17"/>
  <c r="H47" i="17"/>
  <c r="F37" i="17"/>
  <c r="G38" i="17" s="1"/>
  <c r="H37" i="17"/>
  <c r="I38" i="17" s="1"/>
  <c r="F45" i="17"/>
  <c r="H45" i="17"/>
  <c r="F53" i="17"/>
  <c r="H53" i="17"/>
  <c r="F39" i="17"/>
  <c r="H39" i="17"/>
  <c r="F55" i="17"/>
  <c r="H55" i="17"/>
  <c r="F43" i="17"/>
  <c r="H43" i="17"/>
  <c r="F51" i="17"/>
  <c r="H51" i="17"/>
  <c r="F41" i="17"/>
  <c r="H41" i="17"/>
  <c r="F49" i="17"/>
  <c r="H49" i="17"/>
  <c r="F57" i="17"/>
  <c r="H57" i="17"/>
  <c r="M51" i="17"/>
  <c r="R51" i="17" s="1"/>
  <c r="M59" i="17"/>
  <c r="P59" i="17" s="1"/>
  <c r="P47" i="17"/>
  <c r="R47" i="17"/>
  <c r="P53" i="17"/>
  <c r="R53" i="17"/>
  <c r="P43" i="17"/>
  <c r="R43" i="17"/>
  <c r="P39" i="17"/>
  <c r="R39" i="17"/>
  <c r="P55" i="17"/>
  <c r="R55" i="17"/>
  <c r="P37" i="17"/>
  <c r="Q38" i="17" s="1"/>
  <c r="R37" i="17"/>
  <c r="S38" i="17" s="1"/>
  <c r="P41" i="17"/>
  <c r="R41" i="17"/>
  <c r="P49" i="17"/>
  <c r="R49" i="17"/>
  <c r="P57" i="17"/>
  <c r="R57" i="17"/>
  <c r="CE47" i="17"/>
  <c r="CH47" i="17" s="1"/>
  <c r="CE37" i="17"/>
  <c r="CJ37" i="17" s="1"/>
  <c r="CK38" i="17" s="1"/>
  <c r="CH43" i="17"/>
  <c r="CJ49" i="17"/>
  <c r="CH49" i="17"/>
  <c r="CJ39" i="17"/>
  <c r="CH39" i="17"/>
  <c r="CJ47" i="17"/>
  <c r="CH53" i="17"/>
  <c r="CJ53" i="17"/>
  <c r="CH41" i="17"/>
  <c r="CJ45" i="17"/>
  <c r="CH45" i="17"/>
  <c r="CH51" i="17"/>
  <c r="CJ51" i="17"/>
  <c r="E49" i="18"/>
  <c r="D61" i="18"/>
  <c r="C61" i="18"/>
  <c r="E53" i="18"/>
  <c r="F53" i="18" s="1"/>
  <c r="F49" i="18"/>
  <c r="F45" i="18"/>
  <c r="C46" i="18"/>
  <c r="E55" i="18"/>
  <c r="F55" i="18" s="1"/>
  <c r="E51" i="18"/>
  <c r="F51" i="18" s="1"/>
  <c r="E47" i="18"/>
  <c r="F47" i="18" s="1"/>
  <c r="D51" i="18"/>
  <c r="C42" i="18"/>
  <c r="C54" i="18"/>
  <c r="D53" i="18" s="1"/>
  <c r="C52" i="18"/>
  <c r="C50" i="18"/>
  <c r="D49" i="18" s="1"/>
  <c r="C48" i="18"/>
  <c r="D47" i="18" s="1"/>
  <c r="O21" i="20" l="1"/>
  <c r="E21" i="20"/>
  <c r="DW59" i="17"/>
  <c r="R59" i="17"/>
  <c r="CI40" i="21"/>
  <c r="AW40" i="19"/>
  <c r="DM43" i="17"/>
  <c r="DM45" i="17"/>
  <c r="CU47" i="17"/>
  <c r="DN40" i="22"/>
  <c r="DU21" i="22"/>
  <c r="AC40" i="22"/>
  <c r="AC42" i="22" s="1"/>
  <c r="CI40" i="22"/>
  <c r="CI42" i="22" s="1"/>
  <c r="CV40" i="20"/>
  <c r="AS21" i="20"/>
  <c r="DX40" i="20"/>
  <c r="DX42" i="20" s="1"/>
  <c r="CI40" i="20"/>
  <c r="CI42" i="20" s="1"/>
  <c r="CT40" i="20"/>
  <c r="CT42" i="20" s="1"/>
  <c r="G40" i="20"/>
  <c r="G42" i="20" s="1"/>
  <c r="BX59" i="17"/>
  <c r="DO59" i="17"/>
  <c r="H59" i="17"/>
  <c r="DF40" i="22"/>
  <c r="DF42" i="22" s="1"/>
  <c r="BW21" i="22"/>
  <c r="BG40" i="22"/>
  <c r="BC22" i="22" s="1"/>
  <c r="AK40" i="22"/>
  <c r="AK42" i="22" s="1"/>
  <c r="DX40" i="21"/>
  <c r="DU22" i="21" s="1"/>
  <c r="BW21" i="21"/>
  <c r="BG40" i="21"/>
  <c r="AA40" i="21"/>
  <c r="AA42" i="21" s="1"/>
  <c r="BO40" i="21"/>
  <c r="BO42" i="21" s="1"/>
  <c r="D21" i="22"/>
  <c r="AH21" i="22"/>
  <c r="DE59" i="17"/>
  <c r="DP40" i="21"/>
  <c r="DL22" i="21" s="1"/>
  <c r="DA21" i="21"/>
  <c r="AM40" i="19"/>
  <c r="AM42" i="19" s="1"/>
  <c r="DV21" i="19"/>
  <c r="AC40" i="20"/>
  <c r="Y22" i="20" s="1"/>
  <c r="DF40" i="19"/>
  <c r="DF42" i="19" s="1"/>
  <c r="BM21" i="19"/>
  <c r="DL21" i="19"/>
  <c r="BY40" i="19"/>
  <c r="BY42" i="19" s="1"/>
  <c r="BL21" i="22"/>
  <c r="AI22" i="21"/>
  <c r="CG21" i="21"/>
  <c r="BY42" i="22"/>
  <c r="BV22" i="22"/>
  <c r="I42" i="22"/>
  <c r="E22" i="22"/>
  <c r="DZ42" i="22"/>
  <c r="DV22" i="22"/>
  <c r="S42" i="22"/>
  <c r="O22" i="22"/>
  <c r="G42" i="22"/>
  <c r="D22" i="22"/>
  <c r="DX42" i="22"/>
  <c r="DU22" i="22"/>
  <c r="AM42" i="22"/>
  <c r="AI22" i="22"/>
  <c r="BM22" i="22"/>
  <c r="BQ42" i="22"/>
  <c r="AW42" i="22"/>
  <c r="AS22" i="22"/>
  <c r="AA42" i="22"/>
  <c r="X22" i="22"/>
  <c r="DN42" i="22"/>
  <c r="DK22" i="22"/>
  <c r="CK42" i="22"/>
  <c r="CG22" i="22"/>
  <c r="AU42" i="22"/>
  <c r="AR22" i="22"/>
  <c r="CV42" i="22"/>
  <c r="CR22" i="22"/>
  <c r="CA42" i="22"/>
  <c r="BW22" i="22"/>
  <c r="DP42" i="22"/>
  <c r="DL22" i="22"/>
  <c r="N22" i="22"/>
  <c r="Q42" i="22"/>
  <c r="BE42" i="22"/>
  <c r="BB22" i="22"/>
  <c r="DD42" i="22"/>
  <c r="DA22" i="22"/>
  <c r="CT42" i="22"/>
  <c r="CQ22" i="22"/>
  <c r="BO42" i="22"/>
  <c r="BL22" i="22"/>
  <c r="CV42" i="21"/>
  <c r="CR22" i="21"/>
  <c r="BG42" i="21"/>
  <c r="BC22" i="21"/>
  <c r="BB21" i="21"/>
  <c r="BE40" i="21"/>
  <c r="I40" i="21"/>
  <c r="E21" i="21"/>
  <c r="AU42" i="21"/>
  <c r="AR22" i="21"/>
  <c r="AC42" i="21"/>
  <c r="Y22" i="21"/>
  <c r="AK42" i="21"/>
  <c r="AH22" i="21"/>
  <c r="AW42" i="21"/>
  <c r="AS22" i="21"/>
  <c r="DD42" i="21"/>
  <c r="DA22" i="21"/>
  <c r="CT40" i="21"/>
  <c r="CQ21" i="21"/>
  <c r="CA42" i="21"/>
  <c r="BW22" i="21"/>
  <c r="DX42" i="21"/>
  <c r="CK42" i="21"/>
  <c r="CG22" i="21"/>
  <c r="G42" i="21"/>
  <c r="D22" i="21"/>
  <c r="BQ42" i="21"/>
  <c r="BM22" i="21"/>
  <c r="DN42" i="21"/>
  <c r="DK22" i="21"/>
  <c r="CI42" i="21"/>
  <c r="CF22" i="21"/>
  <c r="X22" i="21"/>
  <c r="DZ42" i="21"/>
  <c r="DV22" i="21"/>
  <c r="BY42" i="21"/>
  <c r="BV22" i="21"/>
  <c r="Q40" i="21"/>
  <c r="N21" i="21"/>
  <c r="DF42" i="21"/>
  <c r="DB22" i="21"/>
  <c r="S42" i="21"/>
  <c r="O22" i="21"/>
  <c r="AM44" i="21"/>
  <c r="AI23" i="21"/>
  <c r="CQ22" i="20"/>
  <c r="CK42" i="20"/>
  <c r="CG22" i="20"/>
  <c r="DZ42" i="20"/>
  <c r="DV22" i="20"/>
  <c r="AM42" i="20"/>
  <c r="AI22" i="20"/>
  <c r="AA42" i="20"/>
  <c r="X22" i="20"/>
  <c r="AU42" i="20"/>
  <c r="AR22" i="20"/>
  <c r="N22" i="20"/>
  <c r="Q42" i="20"/>
  <c r="AK42" i="20"/>
  <c r="AH22" i="20"/>
  <c r="BV21" i="20"/>
  <c r="BY40" i="20"/>
  <c r="DD42" i="20"/>
  <c r="DA22" i="20"/>
  <c r="CA42" i="20"/>
  <c r="BW22" i="20"/>
  <c r="I42" i="20"/>
  <c r="E22" i="20"/>
  <c r="BO42" i="20"/>
  <c r="BL22" i="20"/>
  <c r="BB22" i="20"/>
  <c r="BE42" i="20"/>
  <c r="BG42" i="20"/>
  <c r="BC22" i="20"/>
  <c r="BQ40" i="20"/>
  <c r="BM21" i="20"/>
  <c r="AW42" i="20"/>
  <c r="AS22" i="20"/>
  <c r="S42" i="20"/>
  <c r="O22" i="20"/>
  <c r="DN40" i="20"/>
  <c r="DK21" i="20"/>
  <c r="DF40" i="20"/>
  <c r="DB21" i="20"/>
  <c r="D22" i="20"/>
  <c r="DP42" i="20"/>
  <c r="DL22" i="20"/>
  <c r="DZ42" i="19"/>
  <c r="DV22" i="19"/>
  <c r="CT40" i="19"/>
  <c r="CQ21" i="19"/>
  <c r="BO42" i="19"/>
  <c r="BL22" i="19"/>
  <c r="I42" i="19"/>
  <c r="E22" i="19"/>
  <c r="AK42" i="19"/>
  <c r="AH22" i="19"/>
  <c r="DN42" i="19"/>
  <c r="DN44" i="19" s="1"/>
  <c r="DN46" i="19" s="1"/>
  <c r="DK22" i="19"/>
  <c r="AW42" i="19"/>
  <c r="AS22" i="19"/>
  <c r="AC42" i="19"/>
  <c r="Y22" i="19"/>
  <c r="DP42" i="19"/>
  <c r="DP44" i="19" s="1"/>
  <c r="DP46" i="19" s="1"/>
  <c r="DL22" i="19"/>
  <c r="BQ42" i="19"/>
  <c r="BM22" i="19"/>
  <c r="DX42" i="19"/>
  <c r="DU22" i="19"/>
  <c r="DD42" i="19"/>
  <c r="DA22" i="19"/>
  <c r="G40" i="19"/>
  <c r="D21" i="19"/>
  <c r="Q40" i="19"/>
  <c r="N21" i="19"/>
  <c r="AA42" i="19"/>
  <c r="X22" i="19"/>
  <c r="CG21" i="19"/>
  <c r="BE40" i="19"/>
  <c r="BB21" i="19"/>
  <c r="AU40" i="19"/>
  <c r="AR21" i="19"/>
  <c r="CA42" i="19"/>
  <c r="BW22" i="19"/>
  <c r="BG42" i="19"/>
  <c r="BC22" i="19"/>
  <c r="CI42" i="19"/>
  <c r="CF22" i="19"/>
  <c r="O22" i="19"/>
  <c r="CV42" i="19"/>
  <c r="CR22" i="19"/>
  <c r="BF55" i="17"/>
  <c r="CU59" i="17"/>
  <c r="CU55" i="17"/>
  <c r="DE39" i="17"/>
  <c r="AV55" i="17"/>
  <c r="BZ53" i="17"/>
  <c r="CU41" i="17"/>
  <c r="DO57" i="17"/>
  <c r="DM51" i="17"/>
  <c r="BN59" i="17"/>
  <c r="DE47" i="17"/>
  <c r="CU43" i="17"/>
  <c r="DY55" i="17"/>
  <c r="DC51" i="17"/>
  <c r="CU51" i="17"/>
  <c r="CH37" i="17"/>
  <c r="CI38" i="17" s="1"/>
  <c r="CF21" i="17" s="1"/>
  <c r="C56" i="18"/>
  <c r="D55" i="18" s="1"/>
  <c r="I55" i="18" s="1"/>
  <c r="A66" i="18"/>
  <c r="Z59" i="17"/>
  <c r="P51" i="17"/>
  <c r="R45" i="17"/>
  <c r="DZ40" i="17"/>
  <c r="DV21" i="17"/>
  <c r="DX40" i="17"/>
  <c r="DU21" i="17"/>
  <c r="DP40" i="17"/>
  <c r="DL21" i="17"/>
  <c r="DN40" i="17"/>
  <c r="DK21" i="17"/>
  <c r="DD40" i="17"/>
  <c r="DA21" i="17"/>
  <c r="DF40" i="17"/>
  <c r="DB21" i="17"/>
  <c r="CV40" i="17"/>
  <c r="CR21" i="17"/>
  <c r="CT40" i="17"/>
  <c r="CQ21" i="17"/>
  <c r="BV21" i="17"/>
  <c r="BY40" i="17"/>
  <c r="CA40" i="17"/>
  <c r="BW21" i="17"/>
  <c r="BQ40" i="17"/>
  <c r="BM21" i="17"/>
  <c r="BO40" i="17"/>
  <c r="BL21" i="17"/>
  <c r="BG40" i="17"/>
  <c r="BC21" i="17"/>
  <c r="BE40" i="17"/>
  <c r="BB21" i="17"/>
  <c r="AW40" i="17"/>
  <c r="AS21" i="17"/>
  <c r="AU40" i="17"/>
  <c r="AR21" i="17"/>
  <c r="AM40" i="17"/>
  <c r="AI21" i="17"/>
  <c r="AK40" i="17"/>
  <c r="AH21" i="17"/>
  <c r="AC40" i="17"/>
  <c r="Y21" i="17"/>
  <c r="AA40" i="17"/>
  <c r="X21" i="17"/>
  <c r="I40" i="17"/>
  <c r="E21" i="17"/>
  <c r="G40" i="17"/>
  <c r="D21" i="17"/>
  <c r="S40" i="17"/>
  <c r="O21" i="17"/>
  <c r="Q40" i="17"/>
  <c r="N21" i="17"/>
  <c r="CK40" i="17"/>
  <c r="CG21" i="17"/>
  <c r="G53" i="18"/>
  <c r="I53" i="18"/>
  <c r="I47" i="18"/>
  <c r="J48" i="18" s="1"/>
  <c r="D62" i="18" s="1"/>
  <c r="G47" i="18"/>
  <c r="H48" i="18" s="1"/>
  <c r="C62" i="18" s="1"/>
  <c r="I51" i="18"/>
  <c r="G51" i="18"/>
  <c r="I49" i="18"/>
  <c r="J50" i="18" s="1"/>
  <c r="D63" i="18" s="1"/>
  <c r="J52" i="18"/>
  <c r="G49" i="18"/>
  <c r="K22" i="13"/>
  <c r="AC42" i="20" l="1"/>
  <c r="DU22" i="20"/>
  <c r="Y22" i="22"/>
  <c r="CF22" i="22"/>
  <c r="BG42" i="22"/>
  <c r="DB22" i="22"/>
  <c r="CV42" i="20"/>
  <c r="CR22" i="20"/>
  <c r="CF22" i="20"/>
  <c r="AH22" i="22"/>
  <c r="BL22" i="21"/>
  <c r="DP42" i="21"/>
  <c r="DL23" i="21" s="1"/>
  <c r="AI22" i="19"/>
  <c r="DB22" i="19"/>
  <c r="BV22" i="19"/>
  <c r="AC44" i="22"/>
  <c r="Y23" i="22"/>
  <c r="BO44" i="22"/>
  <c r="BL23" i="22"/>
  <c r="AK44" i="22"/>
  <c r="AH23" i="22"/>
  <c r="BE44" i="22"/>
  <c r="BB23" i="22"/>
  <c r="DP44" i="22"/>
  <c r="DL23" i="22"/>
  <c r="CI44" i="22"/>
  <c r="CF23" i="22"/>
  <c r="AU44" i="22"/>
  <c r="AR23" i="22"/>
  <c r="DN44" i="22"/>
  <c r="DK23" i="22"/>
  <c r="DF44" i="22"/>
  <c r="DB23" i="22"/>
  <c r="BC23" i="22"/>
  <c r="BG44" i="22"/>
  <c r="AM44" i="22"/>
  <c r="AI23" i="22"/>
  <c r="G44" i="22"/>
  <c r="D23" i="22"/>
  <c r="I44" i="22"/>
  <c r="E23" i="22"/>
  <c r="Q44" i="22"/>
  <c r="N23" i="22"/>
  <c r="BQ44" i="22"/>
  <c r="BM23" i="22"/>
  <c r="CT44" i="22"/>
  <c r="CQ23" i="22"/>
  <c r="DD44" i="22"/>
  <c r="DA23" i="22"/>
  <c r="CA44" i="22"/>
  <c r="BW23" i="22"/>
  <c r="CV44" i="22"/>
  <c r="CR23" i="22"/>
  <c r="CK44" i="22"/>
  <c r="CG23" i="22"/>
  <c r="AA44" i="22"/>
  <c r="X23" i="22"/>
  <c r="AW44" i="22"/>
  <c r="AS23" i="22"/>
  <c r="DX44" i="22"/>
  <c r="DU23" i="22"/>
  <c r="S44" i="22"/>
  <c r="O23" i="22"/>
  <c r="DZ44" i="22"/>
  <c r="DV23" i="22"/>
  <c r="BY44" i="22"/>
  <c r="BV23" i="22"/>
  <c r="BE42" i="21"/>
  <c r="BB22" i="21"/>
  <c r="AM46" i="21"/>
  <c r="AI24" i="21"/>
  <c r="DF44" i="21"/>
  <c r="DB23" i="21"/>
  <c r="BY44" i="21"/>
  <c r="BV23" i="21"/>
  <c r="AA44" i="21"/>
  <c r="X23" i="21"/>
  <c r="DN44" i="21"/>
  <c r="DK23" i="21"/>
  <c r="G44" i="21"/>
  <c r="D23" i="21"/>
  <c r="DX44" i="21"/>
  <c r="DU23" i="21"/>
  <c r="CT42" i="21"/>
  <c r="CQ22" i="21"/>
  <c r="AW44" i="21"/>
  <c r="AK44" i="21"/>
  <c r="AH23" i="21"/>
  <c r="AU44" i="21"/>
  <c r="CV44" i="21"/>
  <c r="CR23" i="21"/>
  <c r="S44" i="21"/>
  <c r="O23" i="21"/>
  <c r="Q42" i="21"/>
  <c r="N22" i="21"/>
  <c r="DZ44" i="21"/>
  <c r="DV23" i="21"/>
  <c r="CI44" i="21"/>
  <c r="CF23" i="21"/>
  <c r="BQ44" i="21"/>
  <c r="BM23" i="21"/>
  <c r="CK44" i="21"/>
  <c r="CG23" i="21"/>
  <c r="CA44" i="21"/>
  <c r="BW23" i="21"/>
  <c r="DD44" i="21"/>
  <c r="DA23" i="21"/>
  <c r="BO44" i="21"/>
  <c r="BL23" i="21"/>
  <c r="AC44" i="21"/>
  <c r="Y23" i="21"/>
  <c r="I42" i="21"/>
  <c r="E22" i="21"/>
  <c r="BG44" i="21"/>
  <c r="BC23" i="21"/>
  <c r="DP44" i="21"/>
  <c r="N23" i="20"/>
  <c r="Q44" i="20"/>
  <c r="CT44" i="20"/>
  <c r="CQ23" i="20"/>
  <c r="DP44" i="20"/>
  <c r="DL23" i="20"/>
  <c r="G44" i="20"/>
  <c r="D23" i="20"/>
  <c r="DF42" i="20"/>
  <c r="DB22" i="20"/>
  <c r="S44" i="20"/>
  <c r="O23" i="20"/>
  <c r="BQ42" i="20"/>
  <c r="BM22" i="20"/>
  <c r="BG44" i="20"/>
  <c r="BC23" i="20"/>
  <c r="BO44" i="20"/>
  <c r="BL23" i="20"/>
  <c r="CA44" i="20"/>
  <c r="BW23" i="20"/>
  <c r="AA44" i="20"/>
  <c r="X23" i="20"/>
  <c r="DZ44" i="20"/>
  <c r="DV23" i="20"/>
  <c r="BE44" i="20"/>
  <c r="BB23" i="20"/>
  <c r="BY42" i="20"/>
  <c r="BV22" i="20"/>
  <c r="AC44" i="20"/>
  <c r="Y23" i="20"/>
  <c r="DN42" i="20"/>
  <c r="DK22" i="20"/>
  <c r="AW44" i="20"/>
  <c r="AS23" i="20"/>
  <c r="CF23" i="20"/>
  <c r="CI44" i="20"/>
  <c r="I44" i="20"/>
  <c r="E23" i="20"/>
  <c r="DA23" i="20"/>
  <c r="DD44" i="20"/>
  <c r="AK44" i="20"/>
  <c r="AH24" i="20" s="1"/>
  <c r="AH23" i="20"/>
  <c r="AU44" i="20"/>
  <c r="AR23" i="20"/>
  <c r="AM44" i="20"/>
  <c r="AI23" i="20"/>
  <c r="CK44" i="20"/>
  <c r="CG23" i="20"/>
  <c r="DX44" i="20"/>
  <c r="DU23" i="20"/>
  <c r="CI44" i="19"/>
  <c r="CF23" i="19"/>
  <c r="BE42" i="19"/>
  <c r="BB22" i="19"/>
  <c r="AM44" i="19"/>
  <c r="AI23" i="19"/>
  <c r="BQ44" i="19"/>
  <c r="BM23" i="19"/>
  <c r="AW44" i="19"/>
  <c r="AS24" i="19" s="1"/>
  <c r="AS23" i="19"/>
  <c r="DZ44" i="19"/>
  <c r="DV23" i="19"/>
  <c r="CV44" i="19"/>
  <c r="CR23" i="19"/>
  <c r="CA44" i="19"/>
  <c r="BW23" i="19"/>
  <c r="AA44" i="19"/>
  <c r="X23" i="19"/>
  <c r="DD44" i="19"/>
  <c r="DA23" i="19"/>
  <c r="DF44" i="19"/>
  <c r="DB23" i="19"/>
  <c r="AK44" i="19"/>
  <c r="AH23" i="19"/>
  <c r="BL23" i="19"/>
  <c r="BO44" i="19"/>
  <c r="S44" i="19"/>
  <c r="O23" i="19"/>
  <c r="BG44" i="19"/>
  <c r="BC23" i="19"/>
  <c r="AU42" i="19"/>
  <c r="AR22" i="19"/>
  <c r="CK42" i="19"/>
  <c r="CG22" i="19"/>
  <c r="Q42" i="19"/>
  <c r="N22" i="19"/>
  <c r="G42" i="19"/>
  <c r="D22" i="19"/>
  <c r="DX44" i="19"/>
  <c r="DU23" i="19"/>
  <c r="DL23" i="19"/>
  <c r="AC44" i="19"/>
  <c r="Y24" i="19" s="1"/>
  <c r="Y23" i="19"/>
  <c r="DK23" i="19"/>
  <c r="I44" i="19"/>
  <c r="E23" i="19"/>
  <c r="CT42" i="19"/>
  <c r="CQ22" i="19"/>
  <c r="BY44" i="19"/>
  <c r="BV23" i="19"/>
  <c r="CI40" i="17"/>
  <c r="DU22" i="17"/>
  <c r="DX42" i="17"/>
  <c r="DZ42" i="17"/>
  <c r="DV22" i="17"/>
  <c r="DN42" i="17"/>
  <c r="DK22" i="17"/>
  <c r="DP42" i="17"/>
  <c r="DL22" i="17"/>
  <c r="DF42" i="17"/>
  <c r="DB22" i="17"/>
  <c r="DD42" i="17"/>
  <c r="DA22" i="17"/>
  <c r="CQ22" i="17"/>
  <c r="CT42" i="17"/>
  <c r="CV42" i="17"/>
  <c r="CR22" i="17"/>
  <c r="CA42" i="17"/>
  <c r="BW22" i="17"/>
  <c r="BY42" i="17"/>
  <c r="BV22" i="17"/>
  <c r="BL22" i="17"/>
  <c r="BO42" i="17"/>
  <c r="BQ42" i="17"/>
  <c r="BM22" i="17"/>
  <c r="BE42" i="17"/>
  <c r="BB22" i="17"/>
  <c r="BG42" i="17"/>
  <c r="BC22" i="17"/>
  <c r="AU42" i="17"/>
  <c r="AR22" i="17"/>
  <c r="AW42" i="17"/>
  <c r="AS22" i="17"/>
  <c r="AK42" i="17"/>
  <c r="AH22" i="17"/>
  <c r="AM42" i="17"/>
  <c r="AI22" i="17"/>
  <c r="X22" i="17"/>
  <c r="AA42" i="17"/>
  <c r="AC42" i="17"/>
  <c r="Y22" i="17"/>
  <c r="D22" i="17"/>
  <c r="G42" i="17"/>
  <c r="I42" i="17"/>
  <c r="E22" i="17"/>
  <c r="Q42" i="17"/>
  <c r="N22" i="17"/>
  <c r="S42" i="17"/>
  <c r="O22" i="17"/>
  <c r="CK42" i="17"/>
  <c r="CG22" i="17"/>
  <c r="CI42" i="17"/>
  <c r="CF22" i="17"/>
  <c r="G55" i="18"/>
  <c r="H50" i="18"/>
  <c r="H52" i="18"/>
  <c r="C63" i="18"/>
  <c r="D64" i="18"/>
  <c r="J54" i="18"/>
  <c r="CV44" i="20" l="1"/>
  <c r="CR23" i="20"/>
  <c r="Q46" i="20"/>
  <c r="N25" i="20" s="1"/>
  <c r="N24" i="20"/>
  <c r="BG46" i="22"/>
  <c r="BC24" i="22"/>
  <c r="BY46" i="22"/>
  <c r="BV24" i="22"/>
  <c r="S46" i="22"/>
  <c r="O24" i="22"/>
  <c r="AW46" i="22"/>
  <c r="AS24" i="22"/>
  <c r="CK46" i="22"/>
  <c r="CG24" i="22"/>
  <c r="CA46" i="22"/>
  <c r="BW24" i="22"/>
  <c r="CT46" i="22"/>
  <c r="CQ24" i="22"/>
  <c r="Q46" i="22"/>
  <c r="N24" i="22"/>
  <c r="G46" i="22"/>
  <c r="D24" i="22"/>
  <c r="DN46" i="22"/>
  <c r="DK24" i="22"/>
  <c r="CI46" i="22"/>
  <c r="CF24" i="22"/>
  <c r="BE46" i="22"/>
  <c r="BB24" i="22"/>
  <c r="BL24" i="22"/>
  <c r="BO46" i="22"/>
  <c r="DZ46" i="22"/>
  <c r="DX46" i="22"/>
  <c r="AA46" i="22"/>
  <c r="X24" i="22"/>
  <c r="CV46" i="22"/>
  <c r="CR24" i="22"/>
  <c r="DD46" i="22"/>
  <c r="DA24" i="22"/>
  <c r="BQ46" i="22"/>
  <c r="BM24" i="22"/>
  <c r="I46" i="22"/>
  <c r="E24" i="22"/>
  <c r="AM46" i="22"/>
  <c r="AI24" i="22"/>
  <c r="DF46" i="22"/>
  <c r="DB24" i="22"/>
  <c r="AU46" i="22"/>
  <c r="AR25" i="22" s="1"/>
  <c r="AR24" i="22"/>
  <c r="DL24" i="22"/>
  <c r="DP46" i="22"/>
  <c r="AK46" i="22"/>
  <c r="AH24" i="22"/>
  <c r="AC46" i="22"/>
  <c r="Y24" i="22"/>
  <c r="DP46" i="21"/>
  <c r="DL24" i="21"/>
  <c r="I44" i="21"/>
  <c r="E23" i="21"/>
  <c r="BO46" i="21"/>
  <c r="BL24" i="21"/>
  <c r="CA46" i="21"/>
  <c r="BW24" i="21"/>
  <c r="BQ46" i="21"/>
  <c r="BM24" i="21"/>
  <c r="DZ46" i="21"/>
  <c r="DV24" i="21"/>
  <c r="S46" i="21"/>
  <c r="O24" i="21"/>
  <c r="AU46" i="21"/>
  <c r="AW46" i="21"/>
  <c r="DX46" i="21"/>
  <c r="DU24" i="21"/>
  <c r="DN46" i="21"/>
  <c r="DK24" i="21"/>
  <c r="BY46" i="21"/>
  <c r="BV24" i="21"/>
  <c r="AM48" i="21"/>
  <c r="BG46" i="21"/>
  <c r="BC24" i="21"/>
  <c r="AC46" i="21"/>
  <c r="Y24" i="21"/>
  <c r="DD46" i="21"/>
  <c r="DA24" i="21"/>
  <c r="CK46" i="21"/>
  <c r="CG24" i="21"/>
  <c r="CI46" i="21"/>
  <c r="CF24" i="21"/>
  <c r="Q44" i="21"/>
  <c r="N23" i="21"/>
  <c r="CV46" i="21"/>
  <c r="CR24" i="21"/>
  <c r="AK46" i="21"/>
  <c r="AH24" i="21"/>
  <c r="CT44" i="21"/>
  <c r="CQ23" i="21"/>
  <c r="G46" i="21"/>
  <c r="D24" i="21"/>
  <c r="AA46" i="21"/>
  <c r="X24" i="21"/>
  <c r="DB24" i="21"/>
  <c r="DF46" i="21"/>
  <c r="BE44" i="21"/>
  <c r="BB23" i="21"/>
  <c r="AM46" i="20"/>
  <c r="AI25" i="20" s="1"/>
  <c r="AI24" i="20"/>
  <c r="AK46" i="20"/>
  <c r="AH25" i="20" s="1"/>
  <c r="AC46" i="20"/>
  <c r="Y24" i="20"/>
  <c r="BY44" i="20"/>
  <c r="BV23" i="20"/>
  <c r="DZ46" i="20"/>
  <c r="DV24" i="20"/>
  <c r="CA46" i="20"/>
  <c r="BW25" i="20" s="1"/>
  <c r="BW24" i="20"/>
  <c r="BG46" i="20"/>
  <c r="BC24" i="20"/>
  <c r="S46" i="20"/>
  <c r="O25" i="20" s="1"/>
  <c r="O24" i="20"/>
  <c r="G46" i="20"/>
  <c r="D25" i="20" s="1"/>
  <c r="D24" i="20"/>
  <c r="CT46" i="20"/>
  <c r="CQ24" i="20"/>
  <c r="DU24" i="20"/>
  <c r="DX46" i="20"/>
  <c r="AW46" i="20"/>
  <c r="AS25" i="20" s="1"/>
  <c r="AS24" i="20"/>
  <c r="DD46" i="20"/>
  <c r="DA24" i="20"/>
  <c r="CI46" i="20"/>
  <c r="CF24" i="20"/>
  <c r="I46" i="20"/>
  <c r="E25" i="20" s="1"/>
  <c r="E24" i="20"/>
  <c r="CK46" i="20"/>
  <c r="CG24" i="20"/>
  <c r="AU46" i="20"/>
  <c r="AR25" i="20" s="1"/>
  <c r="AR24" i="20"/>
  <c r="DN44" i="20"/>
  <c r="DK23" i="20"/>
  <c r="BB24" i="20"/>
  <c r="BE46" i="20"/>
  <c r="AA46" i="20"/>
  <c r="X24" i="20"/>
  <c r="BO46" i="20"/>
  <c r="BL24" i="20"/>
  <c r="BQ44" i="20"/>
  <c r="BM23" i="20"/>
  <c r="DF44" i="20"/>
  <c r="DB23" i="20"/>
  <c r="DP46" i="20"/>
  <c r="DL24" i="20"/>
  <c r="BY46" i="19"/>
  <c r="BV24" i="19"/>
  <c r="I46" i="19"/>
  <c r="E24" i="19"/>
  <c r="AC46" i="19"/>
  <c r="Y25" i="19" s="1"/>
  <c r="DX46" i="19"/>
  <c r="DU24" i="19"/>
  <c r="Q44" i="19"/>
  <c r="N23" i="19"/>
  <c r="AU44" i="19"/>
  <c r="AR24" i="19" s="1"/>
  <c r="AR23" i="19"/>
  <c r="S46" i="19"/>
  <c r="O25" i="19" s="1"/>
  <c r="O24" i="19"/>
  <c r="AK46" i="19"/>
  <c r="AH25" i="19" s="1"/>
  <c r="AH24" i="19"/>
  <c r="DD46" i="19"/>
  <c r="DA24" i="19"/>
  <c r="CA46" i="19"/>
  <c r="BW24" i="19"/>
  <c r="DZ46" i="19"/>
  <c r="DV24" i="19"/>
  <c r="BQ46" i="19"/>
  <c r="BM24" i="19"/>
  <c r="BE44" i="19"/>
  <c r="BB23" i="19"/>
  <c r="BO46" i="19"/>
  <c r="BL24" i="19"/>
  <c r="CT44" i="19"/>
  <c r="CQ23" i="19"/>
  <c r="DK24" i="19"/>
  <c r="DL24" i="19"/>
  <c r="G44" i="19"/>
  <c r="D23" i="19"/>
  <c r="CK44" i="19"/>
  <c r="CK46" i="19" s="1"/>
  <c r="CG23" i="19"/>
  <c r="BG46" i="19"/>
  <c r="BC24" i="19"/>
  <c r="DF46" i="19"/>
  <c r="DB24" i="19"/>
  <c r="AA46" i="19"/>
  <c r="X25" i="19" s="1"/>
  <c r="X24" i="19"/>
  <c r="CV46" i="19"/>
  <c r="CR24" i="19"/>
  <c r="AW46" i="19"/>
  <c r="AM46" i="19"/>
  <c r="AI25" i="19" s="1"/>
  <c r="AI24" i="19"/>
  <c r="CI46" i="19"/>
  <c r="CF24" i="19"/>
  <c r="DZ44" i="17"/>
  <c r="DV23" i="17"/>
  <c r="DX44" i="17"/>
  <c r="DU23" i="17"/>
  <c r="DP44" i="17"/>
  <c r="DL23" i="17"/>
  <c r="DN44" i="17"/>
  <c r="DK23" i="17"/>
  <c r="DD44" i="17"/>
  <c r="DA23" i="17"/>
  <c r="DF44" i="17"/>
  <c r="DB23" i="17"/>
  <c r="CV44" i="17"/>
  <c r="CR23" i="17"/>
  <c r="CT44" i="17"/>
  <c r="CQ23" i="17"/>
  <c r="BY44" i="17"/>
  <c r="BV23" i="17"/>
  <c r="CA44" i="17"/>
  <c r="BW23" i="17"/>
  <c r="BQ44" i="17"/>
  <c r="BM23" i="17"/>
  <c r="BO44" i="17"/>
  <c r="BL23" i="17"/>
  <c r="BG44" i="17"/>
  <c r="BC23" i="17"/>
  <c r="BE44" i="17"/>
  <c r="BB23" i="17"/>
  <c r="AW44" i="17"/>
  <c r="AS23" i="17"/>
  <c r="AU44" i="17"/>
  <c r="AR23" i="17"/>
  <c r="AM44" i="17"/>
  <c r="AI23" i="17"/>
  <c r="AK44" i="17"/>
  <c r="AH23" i="17"/>
  <c r="AC44" i="17"/>
  <c r="Y23" i="17"/>
  <c r="AA44" i="17"/>
  <c r="X23" i="17"/>
  <c r="I44" i="17"/>
  <c r="E23" i="17"/>
  <c r="G44" i="17"/>
  <c r="D23" i="17"/>
  <c r="S44" i="17"/>
  <c r="O23" i="17"/>
  <c r="Q44" i="17"/>
  <c r="N23" i="17"/>
  <c r="CI44" i="17"/>
  <c r="CF23" i="17"/>
  <c r="CK44" i="17"/>
  <c r="CG23" i="17"/>
  <c r="D65" i="18"/>
  <c r="J56" i="18"/>
  <c r="D66" i="18" s="1"/>
  <c r="C64" i="18"/>
  <c r="H54" i="18"/>
  <c r="CV46" i="20" l="1"/>
  <c r="CR24" i="20"/>
  <c r="DP48" i="22"/>
  <c r="DL25" i="22"/>
  <c r="AC48" i="22"/>
  <c r="Y25" i="22"/>
  <c r="DF48" i="22"/>
  <c r="DB25" i="22"/>
  <c r="DD48" i="22"/>
  <c r="DA25" i="22"/>
  <c r="DZ48" i="22"/>
  <c r="DN48" i="22"/>
  <c r="DK25" i="22"/>
  <c r="CA48" i="22"/>
  <c r="BW25" i="22"/>
  <c r="AW48" i="22"/>
  <c r="AS25" i="22"/>
  <c r="BO48" i="22"/>
  <c r="BL25" i="22"/>
  <c r="I48" i="22"/>
  <c r="E25" i="22"/>
  <c r="AA48" i="22"/>
  <c r="X25" i="22"/>
  <c r="BE48" i="22"/>
  <c r="BB25" i="22"/>
  <c r="Q48" i="22"/>
  <c r="N25" i="22"/>
  <c r="BY48" i="22"/>
  <c r="BV25" i="22"/>
  <c r="AK48" i="22"/>
  <c r="AH25" i="22"/>
  <c r="AU48" i="22"/>
  <c r="AM48" i="22"/>
  <c r="AI25" i="22"/>
  <c r="BQ48" i="22"/>
  <c r="BM25" i="22"/>
  <c r="CV48" i="22"/>
  <c r="CR25" i="22"/>
  <c r="DX48" i="22"/>
  <c r="CI48" i="22"/>
  <c r="CF25" i="22"/>
  <c r="G48" i="22"/>
  <c r="D25" i="22"/>
  <c r="CT48" i="22"/>
  <c r="CQ25" i="22"/>
  <c r="CK48" i="22"/>
  <c r="CG25" i="22"/>
  <c r="S48" i="22"/>
  <c r="O25" i="22"/>
  <c r="BG48" i="22"/>
  <c r="BC25" i="22"/>
  <c r="BE46" i="21"/>
  <c r="BB24" i="21"/>
  <c r="AA48" i="21"/>
  <c r="X25" i="21"/>
  <c r="CT46" i="21"/>
  <c r="CQ24" i="21"/>
  <c r="CV48" i="21"/>
  <c r="CR25" i="21"/>
  <c r="CI48" i="21"/>
  <c r="CF25" i="21"/>
  <c r="DD48" i="21"/>
  <c r="DA25" i="21"/>
  <c r="BG48" i="21"/>
  <c r="BC25" i="21"/>
  <c r="BY48" i="21"/>
  <c r="BV25" i="21"/>
  <c r="DX48" i="21"/>
  <c r="AU48" i="21"/>
  <c r="DZ48" i="21"/>
  <c r="CA48" i="21"/>
  <c r="BW25" i="21"/>
  <c r="I46" i="21"/>
  <c r="E24" i="21"/>
  <c r="DF48" i="21"/>
  <c r="DB25" i="21"/>
  <c r="G48" i="21"/>
  <c r="AK48" i="21"/>
  <c r="Q46" i="21"/>
  <c r="N24" i="21"/>
  <c r="CK48" i="21"/>
  <c r="CG25" i="21"/>
  <c r="AC48" i="21"/>
  <c r="Y25" i="21"/>
  <c r="AM50" i="21"/>
  <c r="DN48" i="21"/>
  <c r="AW48" i="21"/>
  <c r="S48" i="21"/>
  <c r="BQ48" i="21"/>
  <c r="BM25" i="21"/>
  <c r="BO48" i="21"/>
  <c r="BL25" i="21"/>
  <c r="DP48" i="21"/>
  <c r="DP48" i="20"/>
  <c r="DL25" i="20"/>
  <c r="I48" i="20"/>
  <c r="BQ46" i="20"/>
  <c r="BM24" i="20"/>
  <c r="CI48" i="20"/>
  <c r="CF26" i="20" s="1"/>
  <c r="CF25" i="20"/>
  <c r="AW48" i="20"/>
  <c r="S48" i="20"/>
  <c r="BY46" i="20"/>
  <c r="BV25" i="20" s="1"/>
  <c r="BV24" i="20"/>
  <c r="BE48" i="20"/>
  <c r="BB26" i="20" s="1"/>
  <c r="BB25" i="20"/>
  <c r="DX48" i="20"/>
  <c r="DU25" i="20"/>
  <c r="AA48" i="20"/>
  <c r="X26" i="20" s="1"/>
  <c r="X25" i="20"/>
  <c r="AU48" i="20"/>
  <c r="CT48" i="20"/>
  <c r="CQ26" i="20" s="1"/>
  <c r="CQ25" i="20"/>
  <c r="CA48" i="20"/>
  <c r="AK48" i="20"/>
  <c r="DF46" i="20"/>
  <c r="DB24" i="20"/>
  <c r="BO48" i="20"/>
  <c r="BL26" i="20" s="1"/>
  <c r="BL25" i="20"/>
  <c r="DN46" i="20"/>
  <c r="DK24" i="20"/>
  <c r="CK48" i="20"/>
  <c r="CG26" i="20" s="1"/>
  <c r="CG25" i="20"/>
  <c r="Q48" i="20"/>
  <c r="DD48" i="20"/>
  <c r="DA25" i="20"/>
  <c r="G48" i="20"/>
  <c r="BG48" i="20"/>
  <c r="BC26" i="20" s="1"/>
  <c r="BC25" i="20"/>
  <c r="DZ48" i="20"/>
  <c r="DV25" i="20"/>
  <c r="AC48" i="20"/>
  <c r="Y26" i="20" s="1"/>
  <c r="Y25" i="20"/>
  <c r="AM48" i="20"/>
  <c r="CI48" i="19"/>
  <c r="CF25" i="19"/>
  <c r="AW48" i="19"/>
  <c r="AA48" i="19"/>
  <c r="BG48" i="19"/>
  <c r="BC25" i="19"/>
  <c r="G46" i="19"/>
  <c r="D24" i="19"/>
  <c r="DN48" i="19"/>
  <c r="DK26" i="19" s="1"/>
  <c r="DK25" i="19"/>
  <c r="BO48" i="19"/>
  <c r="BL26" i="19" s="1"/>
  <c r="BL25" i="19"/>
  <c r="BQ48" i="19"/>
  <c r="BM26" i="19" s="1"/>
  <c r="BM25" i="19"/>
  <c r="CA48" i="19"/>
  <c r="BW26" i="19" s="1"/>
  <c r="BW25" i="19"/>
  <c r="AK48" i="19"/>
  <c r="AU46" i="19"/>
  <c r="DX48" i="19"/>
  <c r="DU26" i="19" s="1"/>
  <c r="DU25" i="19"/>
  <c r="I48" i="19"/>
  <c r="E25" i="19"/>
  <c r="AM48" i="19"/>
  <c r="CV48" i="19"/>
  <c r="CR25" i="19"/>
  <c r="DF48" i="19"/>
  <c r="DB26" i="19" s="1"/>
  <c r="DB25" i="19"/>
  <c r="CG24" i="19"/>
  <c r="DP48" i="19"/>
  <c r="DL26" i="19" s="1"/>
  <c r="DL25" i="19"/>
  <c r="CT46" i="19"/>
  <c r="CQ24" i="19"/>
  <c r="BE46" i="19"/>
  <c r="BB24" i="19"/>
  <c r="DZ48" i="19"/>
  <c r="DV26" i="19" s="1"/>
  <c r="DV25" i="19"/>
  <c r="DD48" i="19"/>
  <c r="DA26" i="19" s="1"/>
  <c r="DA25" i="19"/>
  <c r="S48" i="19"/>
  <c r="Q46" i="19"/>
  <c r="N25" i="19" s="1"/>
  <c r="N24" i="19"/>
  <c r="AC48" i="19"/>
  <c r="BY48" i="19"/>
  <c r="BV26" i="19" s="1"/>
  <c r="BV25" i="19"/>
  <c r="DX46" i="17"/>
  <c r="DU24" i="17"/>
  <c r="DZ46" i="17"/>
  <c r="DV24" i="17"/>
  <c r="DN46" i="17"/>
  <c r="DK24" i="17"/>
  <c r="DP46" i="17"/>
  <c r="DL24" i="17"/>
  <c r="DF46" i="17"/>
  <c r="DB24" i="17"/>
  <c r="DA24" i="17"/>
  <c r="DD46" i="17"/>
  <c r="CT46" i="17"/>
  <c r="CQ24" i="17"/>
  <c r="CV46" i="17"/>
  <c r="CR24" i="17"/>
  <c r="CA46" i="17"/>
  <c r="BW24" i="17"/>
  <c r="BY46" i="17"/>
  <c r="BV24" i="17"/>
  <c r="BO46" i="17"/>
  <c r="BL24" i="17"/>
  <c r="BQ46" i="17"/>
  <c r="BM24" i="17"/>
  <c r="BB24" i="17"/>
  <c r="BE46" i="17"/>
  <c r="BG46" i="17"/>
  <c r="BC24" i="17"/>
  <c r="AR24" i="17"/>
  <c r="AU46" i="17"/>
  <c r="AW46" i="17"/>
  <c r="AS24" i="17"/>
  <c r="AK46" i="17"/>
  <c r="AH24" i="17"/>
  <c r="AM46" i="17"/>
  <c r="AI24" i="17"/>
  <c r="AA46" i="17"/>
  <c r="X24" i="17"/>
  <c r="AC46" i="17"/>
  <c r="Y24" i="17"/>
  <c r="G46" i="17"/>
  <c r="D24" i="17"/>
  <c r="I46" i="17"/>
  <c r="E24" i="17"/>
  <c r="Q46" i="17"/>
  <c r="N24" i="17"/>
  <c r="S46" i="17"/>
  <c r="O24" i="17"/>
  <c r="CK46" i="17"/>
  <c r="CG24" i="17"/>
  <c r="CI46" i="17"/>
  <c r="CF24" i="17"/>
  <c r="C65" i="18"/>
  <c r="H56" i="18"/>
  <c r="C66" i="18" s="1"/>
  <c r="CV48" i="20" l="1"/>
  <c r="CR25" i="20"/>
  <c r="BG50" i="22"/>
  <c r="BC26" i="22"/>
  <c r="CK50" i="22"/>
  <c r="CG26" i="22"/>
  <c r="G50" i="22"/>
  <c r="D26" i="22"/>
  <c r="DX50" i="22"/>
  <c r="BQ50" i="22"/>
  <c r="AU50" i="22"/>
  <c r="BY50" i="22"/>
  <c r="BV26" i="22"/>
  <c r="BE50" i="22"/>
  <c r="BB26" i="22"/>
  <c r="I50" i="22"/>
  <c r="E26" i="22"/>
  <c r="AW50" i="22"/>
  <c r="DN50" i="22"/>
  <c r="DD50" i="22"/>
  <c r="DA26" i="22"/>
  <c r="AC50" i="22"/>
  <c r="S50" i="22"/>
  <c r="O26" i="22"/>
  <c r="CT50" i="22"/>
  <c r="CQ26" i="22"/>
  <c r="CI50" i="22"/>
  <c r="CF26" i="22"/>
  <c r="CV50" i="22"/>
  <c r="CR26" i="22"/>
  <c r="AM50" i="22"/>
  <c r="AI26" i="22"/>
  <c r="AK50" i="22"/>
  <c r="AH26" i="22"/>
  <c r="Q50" i="22"/>
  <c r="N26" i="22"/>
  <c r="AA50" i="22"/>
  <c r="BO50" i="22"/>
  <c r="CA50" i="22"/>
  <c r="BW26" i="22"/>
  <c r="DZ50" i="22"/>
  <c r="DF50" i="22"/>
  <c r="DB26" i="22"/>
  <c r="DP50" i="22"/>
  <c r="DP50" i="21"/>
  <c r="BQ50" i="21"/>
  <c r="BM26" i="21"/>
  <c r="AW50" i="21"/>
  <c r="AM52" i="21"/>
  <c r="CK50" i="21"/>
  <c r="CG26" i="21"/>
  <c r="AK50" i="21"/>
  <c r="DF50" i="21"/>
  <c r="DB26" i="21"/>
  <c r="CA50" i="21"/>
  <c r="BW26" i="21"/>
  <c r="AU50" i="21"/>
  <c r="BY50" i="21"/>
  <c r="BV26" i="21"/>
  <c r="DD50" i="21"/>
  <c r="DA26" i="21"/>
  <c r="CV50" i="21"/>
  <c r="AA50" i="21"/>
  <c r="X26" i="21"/>
  <c r="BO50" i="21"/>
  <c r="BL26" i="21"/>
  <c r="S50" i="21"/>
  <c r="DN50" i="21"/>
  <c r="AC50" i="21"/>
  <c r="Y26" i="21"/>
  <c r="Q48" i="21"/>
  <c r="G50" i="21"/>
  <c r="I48" i="21"/>
  <c r="DZ50" i="21"/>
  <c r="DX50" i="21"/>
  <c r="BG50" i="21"/>
  <c r="BC26" i="21"/>
  <c r="CI50" i="21"/>
  <c r="CF26" i="21"/>
  <c r="CT48" i="21"/>
  <c r="CQ25" i="21"/>
  <c r="BB25" i="21"/>
  <c r="BE48" i="21"/>
  <c r="AM50" i="20"/>
  <c r="DZ50" i="20"/>
  <c r="G50" i="20"/>
  <c r="Q50" i="20"/>
  <c r="DN48" i="20"/>
  <c r="DK25" i="20"/>
  <c r="DF48" i="20"/>
  <c r="DB25" i="20"/>
  <c r="CA50" i="20"/>
  <c r="AU50" i="20"/>
  <c r="DX50" i="20"/>
  <c r="BY48" i="20"/>
  <c r="AW50" i="20"/>
  <c r="I50" i="20"/>
  <c r="AC50" i="20"/>
  <c r="BG50" i="20"/>
  <c r="DD50" i="20"/>
  <c r="DA27" i="20" s="1"/>
  <c r="DA26" i="20"/>
  <c r="CK50" i="20"/>
  <c r="BO50" i="20"/>
  <c r="AK50" i="20"/>
  <c r="CT50" i="20"/>
  <c r="AA50" i="20"/>
  <c r="BE50" i="20"/>
  <c r="S50" i="20"/>
  <c r="CI50" i="20"/>
  <c r="BQ48" i="20"/>
  <c r="BM26" i="20" s="1"/>
  <c r="BM25" i="20"/>
  <c r="DP50" i="20"/>
  <c r="DL26" i="20"/>
  <c r="Q48" i="19"/>
  <c r="DP50" i="19"/>
  <c r="DF50" i="19"/>
  <c r="AM50" i="19"/>
  <c r="DX50" i="19"/>
  <c r="AK50" i="19"/>
  <c r="BQ50" i="19"/>
  <c r="DN50" i="19"/>
  <c r="BG50" i="19"/>
  <c r="BC27" i="19" s="1"/>
  <c r="BC26" i="19"/>
  <c r="AW50" i="19"/>
  <c r="BE48" i="19"/>
  <c r="BB25" i="19"/>
  <c r="BY50" i="19"/>
  <c r="DD50" i="19"/>
  <c r="AC50" i="19"/>
  <c r="S50" i="19"/>
  <c r="DZ50" i="19"/>
  <c r="CT48" i="19"/>
  <c r="CQ25" i="19"/>
  <c r="CK48" i="19"/>
  <c r="CG25" i="19"/>
  <c r="CV50" i="19"/>
  <c r="CR26" i="19"/>
  <c r="I50" i="19"/>
  <c r="E26" i="19"/>
  <c r="AU48" i="19"/>
  <c r="CA50" i="19"/>
  <c r="BO50" i="19"/>
  <c r="G48" i="19"/>
  <c r="D25" i="19"/>
  <c r="AA50" i="19"/>
  <c r="CI50" i="19"/>
  <c r="CF27" i="19" s="1"/>
  <c r="CF26" i="19"/>
  <c r="DZ48" i="17"/>
  <c r="DV25" i="17"/>
  <c r="DX48" i="17"/>
  <c r="DU25" i="17"/>
  <c r="DP48" i="17"/>
  <c r="DN48" i="17"/>
  <c r="DD48" i="17"/>
  <c r="DA25" i="17"/>
  <c r="DF48" i="17"/>
  <c r="DB25" i="17"/>
  <c r="CV48" i="17"/>
  <c r="CR25" i="17"/>
  <c r="CT48" i="17"/>
  <c r="CQ25" i="17"/>
  <c r="BY48" i="17"/>
  <c r="BV25" i="17"/>
  <c r="CA48" i="17"/>
  <c r="BW25" i="17"/>
  <c r="BQ48" i="17"/>
  <c r="BM25" i="17"/>
  <c r="BO48" i="17"/>
  <c r="BL25" i="17"/>
  <c r="BG48" i="17"/>
  <c r="BC25" i="17"/>
  <c r="BE48" i="17"/>
  <c r="BB25" i="17"/>
  <c r="AW48" i="17"/>
  <c r="AU48" i="17"/>
  <c r="AM48" i="17"/>
  <c r="AI25" i="17"/>
  <c r="AK48" i="17"/>
  <c r="AH25" i="17"/>
  <c r="AC48" i="17"/>
  <c r="Y25" i="17"/>
  <c r="AA48" i="17"/>
  <c r="X25" i="17"/>
  <c r="I48" i="17"/>
  <c r="E25" i="17"/>
  <c r="G48" i="17"/>
  <c r="D25" i="17"/>
  <c r="S48" i="17"/>
  <c r="O25" i="17"/>
  <c r="Q48" i="17"/>
  <c r="N25" i="17"/>
  <c r="CI48" i="17"/>
  <c r="CF25" i="17"/>
  <c r="CK48" i="17"/>
  <c r="CG25" i="17"/>
  <c r="CR26" i="20" l="1"/>
  <c r="CV50" i="20"/>
  <c r="CV52" i="20" s="1"/>
  <c r="CV54" i="20" s="1"/>
  <c r="DP52" i="22"/>
  <c r="DZ52" i="22"/>
  <c r="BO52" i="22"/>
  <c r="Q52" i="22"/>
  <c r="AM52" i="22"/>
  <c r="CI52" i="22"/>
  <c r="CF27" i="22"/>
  <c r="S52" i="22"/>
  <c r="DD52" i="22"/>
  <c r="DA27" i="22"/>
  <c r="AW52" i="22"/>
  <c r="BE52" i="22"/>
  <c r="AU52" i="22"/>
  <c r="DX52" i="22"/>
  <c r="CK52" i="22"/>
  <c r="CG27" i="22"/>
  <c r="DF52" i="22"/>
  <c r="DB27" i="22"/>
  <c r="CA52" i="22"/>
  <c r="AA52" i="22"/>
  <c r="AK52" i="22"/>
  <c r="CV52" i="22"/>
  <c r="CT52" i="22"/>
  <c r="AC52" i="22"/>
  <c r="DN52" i="22"/>
  <c r="I52" i="22"/>
  <c r="BY52" i="22"/>
  <c r="BQ52" i="22"/>
  <c r="G52" i="22"/>
  <c r="BG52" i="22"/>
  <c r="BE50" i="21"/>
  <c r="BB26" i="21"/>
  <c r="CI52" i="21"/>
  <c r="CF27" i="21"/>
  <c r="DX52" i="21"/>
  <c r="I50" i="21"/>
  <c r="Q50" i="21"/>
  <c r="DN52" i="21"/>
  <c r="BO52" i="21"/>
  <c r="BL27" i="21"/>
  <c r="CV52" i="21"/>
  <c r="BY52" i="21"/>
  <c r="BV27" i="21"/>
  <c r="CA52" i="21"/>
  <c r="BW27" i="21"/>
  <c r="AK52" i="21"/>
  <c r="AM54" i="21"/>
  <c r="BQ52" i="21"/>
  <c r="BM27" i="21"/>
  <c r="CT50" i="21"/>
  <c r="BG52" i="21"/>
  <c r="BC27" i="21"/>
  <c r="DZ52" i="21"/>
  <c r="G52" i="21"/>
  <c r="AC52" i="21"/>
  <c r="S52" i="21"/>
  <c r="AA52" i="21"/>
  <c r="DD52" i="21"/>
  <c r="DA27" i="21"/>
  <c r="AU52" i="21"/>
  <c r="DF52" i="21"/>
  <c r="DB27" i="21"/>
  <c r="CK52" i="21"/>
  <c r="CG27" i="21"/>
  <c r="AW52" i="21"/>
  <c r="DP52" i="21"/>
  <c r="DP52" i="20"/>
  <c r="DL27" i="20"/>
  <c r="CI52" i="20"/>
  <c r="BE52" i="20"/>
  <c r="CT52" i="20"/>
  <c r="BO52" i="20"/>
  <c r="DD52" i="20"/>
  <c r="AC52" i="20"/>
  <c r="BY50" i="20"/>
  <c r="AU52" i="20"/>
  <c r="DF50" i="20"/>
  <c r="DB27" i="20" s="1"/>
  <c r="DB26" i="20"/>
  <c r="Q52" i="20"/>
  <c r="DZ52" i="20"/>
  <c r="BQ50" i="20"/>
  <c r="S52" i="20"/>
  <c r="AA52" i="20"/>
  <c r="AK52" i="20"/>
  <c r="CK52" i="20"/>
  <c r="BG52" i="20"/>
  <c r="I52" i="20"/>
  <c r="AW52" i="20"/>
  <c r="DX52" i="20"/>
  <c r="CA52" i="20"/>
  <c r="DN50" i="20"/>
  <c r="DK26" i="20"/>
  <c r="G52" i="20"/>
  <c r="AM52" i="20"/>
  <c r="CI52" i="19"/>
  <c r="G50" i="19"/>
  <c r="G52" i="19" s="1"/>
  <c r="D26" i="19"/>
  <c r="CA52" i="19"/>
  <c r="I52" i="19"/>
  <c r="E27" i="19"/>
  <c r="CK50" i="19"/>
  <c r="CG27" i="19" s="1"/>
  <c r="CG26" i="19"/>
  <c r="DZ52" i="19"/>
  <c r="AC52" i="19"/>
  <c r="BY52" i="19"/>
  <c r="AW52" i="19"/>
  <c r="DN52" i="19"/>
  <c r="AK52" i="19"/>
  <c r="AM52" i="19"/>
  <c r="DP52" i="19"/>
  <c r="AA52" i="19"/>
  <c r="BO52" i="19"/>
  <c r="AU50" i="19"/>
  <c r="CR27" i="19"/>
  <c r="CV52" i="19"/>
  <c r="CR28" i="19" s="1"/>
  <c r="CT50" i="19"/>
  <c r="CQ26" i="19"/>
  <c r="S52" i="19"/>
  <c r="DD52" i="19"/>
  <c r="BE50" i="19"/>
  <c r="BB27" i="19" s="1"/>
  <c r="BB26" i="19"/>
  <c r="BG52" i="19"/>
  <c r="BQ52" i="19"/>
  <c r="DX52" i="19"/>
  <c r="DF52" i="19"/>
  <c r="Q50" i="19"/>
  <c r="DX50" i="17"/>
  <c r="DZ50" i="17"/>
  <c r="DN50" i="17"/>
  <c r="DP50" i="17"/>
  <c r="DF50" i="17"/>
  <c r="DB26" i="17"/>
  <c r="DD50" i="17"/>
  <c r="DA26" i="17"/>
  <c r="CT50" i="17"/>
  <c r="CQ26" i="17"/>
  <c r="CV50" i="17"/>
  <c r="CR26" i="17"/>
  <c r="CA50" i="17"/>
  <c r="BW26" i="17"/>
  <c r="BV26" i="17"/>
  <c r="BY50" i="17"/>
  <c r="BQ50" i="17"/>
  <c r="BM26" i="17"/>
  <c r="BO50" i="17"/>
  <c r="BL26" i="17"/>
  <c r="BE50" i="17"/>
  <c r="BB26" i="17"/>
  <c r="BG50" i="17"/>
  <c r="BC26" i="17"/>
  <c r="AU50" i="17"/>
  <c r="AW50" i="17"/>
  <c r="AK50" i="17"/>
  <c r="AM50" i="17"/>
  <c r="AA50" i="17"/>
  <c r="AC50" i="17"/>
  <c r="G50" i="17"/>
  <c r="I50" i="17"/>
  <c r="Q50" i="17"/>
  <c r="S50" i="17"/>
  <c r="CK50" i="17"/>
  <c r="CG26" i="17"/>
  <c r="CI50" i="17"/>
  <c r="CF26" i="17"/>
  <c r="G54" i="22" l="1"/>
  <c r="DN54" i="22"/>
  <c r="AU54" i="22"/>
  <c r="BQ54" i="22"/>
  <c r="I54" i="22"/>
  <c r="CV54" i="22"/>
  <c r="AA54" i="22"/>
  <c r="DF54" i="22"/>
  <c r="BE54" i="22"/>
  <c r="DD54" i="22"/>
  <c r="CI54" i="22"/>
  <c r="Q54" i="22"/>
  <c r="DZ54" i="22"/>
  <c r="BG54" i="22"/>
  <c r="AC54" i="22"/>
  <c r="DX54" i="22"/>
  <c r="AM54" i="22"/>
  <c r="BY54" i="22"/>
  <c r="CT54" i="22"/>
  <c r="AK54" i="22"/>
  <c r="CA54" i="22"/>
  <c r="CK54" i="22"/>
  <c r="AW54" i="22"/>
  <c r="S54" i="22"/>
  <c r="BO54" i="22"/>
  <c r="DP54" i="22"/>
  <c r="DP54" i="21"/>
  <c r="CK54" i="21"/>
  <c r="CG28" i="21"/>
  <c r="AU54" i="21"/>
  <c r="AA54" i="21"/>
  <c r="AC54" i="21"/>
  <c r="DZ54" i="21"/>
  <c r="CT52" i="21"/>
  <c r="AM56" i="21"/>
  <c r="CA54" i="21"/>
  <c r="CV54" i="21"/>
  <c r="DN54" i="21"/>
  <c r="I52" i="21"/>
  <c r="CI54" i="21"/>
  <c r="CF28" i="21"/>
  <c r="AW54" i="21"/>
  <c r="DF54" i="21"/>
  <c r="DD54" i="21"/>
  <c r="S54" i="21"/>
  <c r="G54" i="21"/>
  <c r="BG54" i="21"/>
  <c r="BC28" i="21"/>
  <c r="BQ54" i="21"/>
  <c r="BM28" i="21"/>
  <c r="AK54" i="21"/>
  <c r="BY54" i="21"/>
  <c r="BO54" i="21"/>
  <c r="BL28" i="21"/>
  <c r="Q52" i="21"/>
  <c r="DX54" i="21"/>
  <c r="BE52" i="21"/>
  <c r="BB27" i="21"/>
  <c r="DN52" i="20"/>
  <c r="DK27" i="20"/>
  <c r="DX54" i="20"/>
  <c r="AA54" i="20"/>
  <c r="BQ52" i="20"/>
  <c r="Q54" i="20"/>
  <c r="AU54" i="20"/>
  <c r="CV56" i="20"/>
  <c r="DD54" i="20"/>
  <c r="CT54" i="20"/>
  <c r="CI54" i="20"/>
  <c r="CK54" i="20"/>
  <c r="AM54" i="20"/>
  <c r="I54" i="20"/>
  <c r="G54" i="20"/>
  <c r="CA54" i="20"/>
  <c r="AW54" i="20"/>
  <c r="BG54" i="20"/>
  <c r="AK54" i="20"/>
  <c r="S54" i="20"/>
  <c r="DZ54" i="20"/>
  <c r="DF52" i="20"/>
  <c r="BY52" i="20"/>
  <c r="AC54" i="20"/>
  <c r="BO54" i="20"/>
  <c r="BE54" i="20"/>
  <c r="DP54" i="20"/>
  <c r="DL28" i="20"/>
  <c r="BG54" i="19"/>
  <c r="DD54" i="19"/>
  <c r="CT52" i="19"/>
  <c r="CQ28" i="19" s="1"/>
  <c r="CQ27" i="19"/>
  <c r="AU52" i="19"/>
  <c r="AA54" i="19"/>
  <c r="AM54" i="19"/>
  <c r="DN54" i="19"/>
  <c r="BY54" i="19"/>
  <c r="DZ54" i="19"/>
  <c r="I54" i="19"/>
  <c r="E29" i="19" s="1"/>
  <c r="E28" i="19"/>
  <c r="D27" i="19"/>
  <c r="DX54" i="19"/>
  <c r="CV54" i="19"/>
  <c r="Q52" i="19"/>
  <c r="DF54" i="19"/>
  <c r="BQ54" i="19"/>
  <c r="BE52" i="19"/>
  <c r="S54" i="19"/>
  <c r="BO54" i="19"/>
  <c r="DP54" i="19"/>
  <c r="AK54" i="19"/>
  <c r="AW54" i="19"/>
  <c r="AC54" i="19"/>
  <c r="CK52" i="19"/>
  <c r="CA54" i="19"/>
  <c r="CI54" i="19"/>
  <c r="DZ52" i="17"/>
  <c r="DX52" i="17"/>
  <c r="DP52" i="17"/>
  <c r="DN52" i="17"/>
  <c r="DD52" i="17"/>
  <c r="DF52" i="17"/>
  <c r="CV52" i="17"/>
  <c r="CT52" i="17"/>
  <c r="BY52" i="17"/>
  <c r="CA52" i="17"/>
  <c r="BW27" i="17"/>
  <c r="BO52" i="17"/>
  <c r="BQ52" i="17"/>
  <c r="BG52" i="17"/>
  <c r="BC27" i="17"/>
  <c r="BE52" i="17"/>
  <c r="BB27" i="17"/>
  <c r="AW52" i="17"/>
  <c r="AU52" i="17"/>
  <c r="AM52" i="17"/>
  <c r="AK52" i="17"/>
  <c r="AC52" i="17"/>
  <c r="AA52" i="17"/>
  <c r="I52" i="17"/>
  <c r="G52" i="17"/>
  <c r="S52" i="17"/>
  <c r="Q52" i="17"/>
  <c r="CF27" i="17"/>
  <c r="CI52" i="17"/>
  <c r="CK52" i="17"/>
  <c r="CG27" i="17"/>
  <c r="DP56" i="22" l="1"/>
  <c r="S56" i="22"/>
  <c r="CK56" i="22"/>
  <c r="AK56" i="22"/>
  <c r="BY56" i="22"/>
  <c r="DX56" i="22"/>
  <c r="BG56" i="22"/>
  <c r="Q56" i="22"/>
  <c r="DD56" i="22"/>
  <c r="DF56" i="22"/>
  <c r="CV56" i="22"/>
  <c r="BQ56" i="22"/>
  <c r="DN56" i="22"/>
  <c r="BO56" i="22"/>
  <c r="AW56" i="22"/>
  <c r="CA56" i="22"/>
  <c r="CT56" i="22"/>
  <c r="AM56" i="22"/>
  <c r="AC56" i="22"/>
  <c r="DZ56" i="22"/>
  <c r="CI56" i="22"/>
  <c r="BE56" i="22"/>
  <c r="AA56" i="22"/>
  <c r="I56" i="22"/>
  <c r="AU56" i="22"/>
  <c r="G56" i="22"/>
  <c r="BE54" i="21"/>
  <c r="BB28" i="21"/>
  <c r="Q54" i="21"/>
  <c r="BY56" i="21"/>
  <c r="BQ56" i="21"/>
  <c r="G56" i="21"/>
  <c r="DD56" i="21"/>
  <c r="AW56" i="21"/>
  <c r="I54" i="21"/>
  <c r="CV56" i="21"/>
  <c r="AM58" i="21"/>
  <c r="DZ56" i="21"/>
  <c r="AA56" i="21"/>
  <c r="CK56" i="21"/>
  <c r="CG29" i="21"/>
  <c r="DX56" i="21"/>
  <c r="BO56" i="21"/>
  <c r="AK56" i="21"/>
  <c r="BG56" i="21"/>
  <c r="BC29" i="21"/>
  <c r="S56" i="21"/>
  <c r="DF56" i="21"/>
  <c r="CI56" i="21"/>
  <c r="CF29" i="21"/>
  <c r="DN56" i="21"/>
  <c r="CA56" i="21"/>
  <c r="CT54" i="21"/>
  <c r="AC56" i="21"/>
  <c r="AU56" i="21"/>
  <c r="DP56" i="21"/>
  <c r="DP56" i="20"/>
  <c r="BO56" i="20"/>
  <c r="BY54" i="20"/>
  <c r="DZ56" i="20"/>
  <c r="AK56" i="20"/>
  <c r="AW56" i="20"/>
  <c r="G56" i="20"/>
  <c r="AM56" i="20"/>
  <c r="CI56" i="20"/>
  <c r="DD56" i="20"/>
  <c r="AU56" i="20"/>
  <c r="BQ54" i="20"/>
  <c r="DX56" i="20"/>
  <c r="BE56" i="20"/>
  <c r="AC56" i="20"/>
  <c r="DF54" i="20"/>
  <c r="S56" i="20"/>
  <c r="BG56" i="20"/>
  <c r="CA56" i="20"/>
  <c r="I56" i="20"/>
  <c r="CK56" i="20"/>
  <c r="CT56" i="20"/>
  <c r="CV58" i="20"/>
  <c r="Q56" i="20"/>
  <c r="AA56" i="20"/>
  <c r="DN54" i="20"/>
  <c r="DK28" i="20"/>
  <c r="CI56" i="19"/>
  <c r="Q54" i="19"/>
  <c r="CK54" i="19"/>
  <c r="DP56" i="19"/>
  <c r="S56" i="19"/>
  <c r="DX56" i="19"/>
  <c r="BY56" i="19"/>
  <c r="AM56" i="19"/>
  <c r="DD56" i="19"/>
  <c r="AW56" i="19"/>
  <c r="BQ56" i="19"/>
  <c r="I56" i="19"/>
  <c r="AU54" i="19"/>
  <c r="CA56" i="19"/>
  <c r="AC56" i="19"/>
  <c r="AK56" i="19"/>
  <c r="BO56" i="19"/>
  <c r="BE54" i="19"/>
  <c r="DF56" i="19"/>
  <c r="CV56" i="19"/>
  <c r="G54" i="19"/>
  <c r="D29" i="19" s="1"/>
  <c r="D28" i="19"/>
  <c r="DZ56" i="19"/>
  <c r="DN56" i="19"/>
  <c r="AA56" i="19"/>
  <c r="CT54" i="19"/>
  <c r="BG56" i="19"/>
  <c r="CK54" i="17"/>
  <c r="CG28" i="17"/>
  <c r="CI54" i="17"/>
  <c r="CF28" i="17"/>
  <c r="DX54" i="17"/>
  <c r="DZ54" i="17"/>
  <c r="DN54" i="17"/>
  <c r="DP54" i="17"/>
  <c r="DF54" i="17"/>
  <c r="DD54" i="17"/>
  <c r="CT54" i="17"/>
  <c r="CV54" i="17"/>
  <c r="CA54" i="17"/>
  <c r="BY54" i="17"/>
  <c r="BO54" i="17"/>
  <c r="BQ54" i="17"/>
  <c r="BB28" i="17"/>
  <c r="BE54" i="17"/>
  <c r="BG54" i="17"/>
  <c r="BC28" i="17"/>
  <c r="AU54" i="17"/>
  <c r="AW54" i="17"/>
  <c r="AK54" i="17"/>
  <c r="AM54" i="17"/>
  <c r="AA54" i="17"/>
  <c r="AC54" i="17"/>
  <c r="G54" i="17"/>
  <c r="I54" i="17"/>
  <c r="Q54" i="17"/>
  <c r="S54" i="17"/>
  <c r="G58" i="22" l="1"/>
  <c r="I58" i="22"/>
  <c r="BE58" i="22"/>
  <c r="DZ58" i="22"/>
  <c r="AM58" i="22"/>
  <c r="CA58" i="22"/>
  <c r="BO58" i="22"/>
  <c r="BQ58" i="22"/>
  <c r="DF58" i="22"/>
  <c r="Q58" i="22"/>
  <c r="DX58" i="22"/>
  <c r="AK58" i="22"/>
  <c r="S58" i="22"/>
  <c r="AU58" i="22"/>
  <c r="AA58" i="22"/>
  <c r="CI58" i="22"/>
  <c r="AC58" i="22"/>
  <c r="CT58" i="22"/>
  <c r="AW58" i="22"/>
  <c r="DN58" i="22"/>
  <c r="CV58" i="22"/>
  <c r="DD58" i="22"/>
  <c r="BG58" i="22"/>
  <c r="BY58" i="22"/>
  <c r="CK58" i="22"/>
  <c r="DP58" i="22"/>
  <c r="DP58" i="21"/>
  <c r="AC58" i="21"/>
  <c r="CA58" i="21"/>
  <c r="CI58" i="21"/>
  <c r="CF30" i="21"/>
  <c r="S58" i="21"/>
  <c r="AK58" i="21"/>
  <c r="DX58" i="21"/>
  <c r="AA58" i="21"/>
  <c r="AM60" i="21"/>
  <c r="I56" i="21"/>
  <c r="DD58" i="21"/>
  <c r="BQ58" i="21"/>
  <c r="Q56" i="21"/>
  <c r="AU58" i="21"/>
  <c r="CT56" i="21"/>
  <c r="DN58" i="21"/>
  <c r="DF58" i="21"/>
  <c r="BG58" i="21"/>
  <c r="BC30" i="21"/>
  <c r="BO58" i="21"/>
  <c r="CK58" i="21"/>
  <c r="CG30" i="21"/>
  <c r="DZ58" i="21"/>
  <c r="CV58" i="21"/>
  <c r="AW58" i="21"/>
  <c r="G58" i="21"/>
  <c r="BY58" i="21"/>
  <c r="BE56" i="21"/>
  <c r="BB29" i="21"/>
  <c r="DN56" i="20"/>
  <c r="Q58" i="20"/>
  <c r="CT58" i="20"/>
  <c r="I58" i="20"/>
  <c r="BG58" i="20"/>
  <c r="DF56" i="20"/>
  <c r="BE58" i="20"/>
  <c r="BQ56" i="20"/>
  <c r="DD58" i="20"/>
  <c r="AM58" i="20"/>
  <c r="AW58" i="20"/>
  <c r="DZ58" i="20"/>
  <c r="BO58" i="20"/>
  <c r="AA58" i="20"/>
  <c r="CV60" i="20"/>
  <c r="CK58" i="20"/>
  <c r="CA58" i="20"/>
  <c r="S58" i="20"/>
  <c r="AC58" i="20"/>
  <c r="DX58" i="20"/>
  <c r="AU58" i="20"/>
  <c r="CI58" i="20"/>
  <c r="G58" i="20"/>
  <c r="AK58" i="20"/>
  <c r="BY56" i="20"/>
  <c r="DP58" i="20"/>
  <c r="BG58" i="19"/>
  <c r="AA58" i="19"/>
  <c r="DZ58" i="19"/>
  <c r="CV58" i="19"/>
  <c r="BE56" i="19"/>
  <c r="AK58" i="19"/>
  <c r="CA58" i="19"/>
  <c r="I58" i="19"/>
  <c r="AW58" i="19"/>
  <c r="AM58" i="19"/>
  <c r="DX58" i="19"/>
  <c r="DP58" i="19"/>
  <c r="Q56" i="19"/>
  <c r="CT56" i="19"/>
  <c r="DN58" i="19"/>
  <c r="G56" i="19"/>
  <c r="DF58" i="19"/>
  <c r="BO58" i="19"/>
  <c r="AC58" i="19"/>
  <c r="AU56" i="19"/>
  <c r="BQ58" i="19"/>
  <c r="DD58" i="19"/>
  <c r="BY58" i="19"/>
  <c r="S58" i="19"/>
  <c r="CK56" i="19"/>
  <c r="CI58" i="19"/>
  <c r="CI56" i="17"/>
  <c r="CF29" i="17"/>
  <c r="CG29" i="17"/>
  <c r="CK56" i="17"/>
  <c r="DZ56" i="17"/>
  <c r="DX56" i="17"/>
  <c r="DP56" i="17"/>
  <c r="DN56" i="17"/>
  <c r="DD56" i="17"/>
  <c r="DF56" i="17"/>
  <c r="CT56" i="17"/>
  <c r="CV56" i="17"/>
  <c r="BY56" i="17"/>
  <c r="CA56" i="17"/>
  <c r="BQ56" i="17"/>
  <c r="BO56" i="17"/>
  <c r="BG56" i="17"/>
  <c r="BC29" i="17"/>
  <c r="BE56" i="17"/>
  <c r="BB29" i="17"/>
  <c r="AW56" i="17"/>
  <c r="AU56" i="17"/>
  <c r="AM56" i="17"/>
  <c r="AK56" i="17"/>
  <c r="AA56" i="17"/>
  <c r="AC56" i="17"/>
  <c r="I56" i="17"/>
  <c r="G56" i="17"/>
  <c r="S56" i="17"/>
  <c r="Q56" i="17"/>
  <c r="DP60" i="22" l="1"/>
  <c r="BY60" i="22"/>
  <c r="DD60" i="22"/>
  <c r="DN60" i="22"/>
  <c r="CT60" i="22"/>
  <c r="CI60" i="22"/>
  <c r="AU60" i="22"/>
  <c r="AK60" i="22"/>
  <c r="Q60" i="22"/>
  <c r="BQ60" i="22"/>
  <c r="CA60" i="22"/>
  <c r="DZ60" i="22"/>
  <c r="I60" i="22"/>
  <c r="CK60" i="22"/>
  <c r="BG60" i="22"/>
  <c r="CV60" i="22"/>
  <c r="AW60" i="22"/>
  <c r="AC60" i="22"/>
  <c r="AA60" i="22"/>
  <c r="S60" i="22"/>
  <c r="DX60" i="22"/>
  <c r="DF60" i="22"/>
  <c r="BO60" i="22"/>
  <c r="AM60" i="22"/>
  <c r="BE60" i="22"/>
  <c r="G60" i="22"/>
  <c r="BE58" i="21"/>
  <c r="BB30" i="21"/>
  <c r="G60" i="21"/>
  <c r="CV60" i="21"/>
  <c r="CK60" i="21"/>
  <c r="BG60" i="21"/>
  <c r="DN60" i="21"/>
  <c r="AU60" i="21"/>
  <c r="BQ60" i="21"/>
  <c r="I58" i="21"/>
  <c r="AA60" i="21"/>
  <c r="AK60" i="21"/>
  <c r="CI60" i="21"/>
  <c r="AC60" i="21"/>
  <c r="BY60" i="21"/>
  <c r="AW60" i="21"/>
  <c r="DZ60" i="21"/>
  <c r="BO60" i="21"/>
  <c r="DF60" i="21"/>
  <c r="CT58" i="21"/>
  <c r="Q58" i="21"/>
  <c r="DD60" i="21"/>
  <c r="DX60" i="21"/>
  <c r="S60" i="21"/>
  <c r="CA60" i="21"/>
  <c r="DP60" i="21"/>
  <c r="CI60" i="20"/>
  <c r="DX60" i="20"/>
  <c r="S60" i="20"/>
  <c r="CK60" i="20"/>
  <c r="AA60" i="20"/>
  <c r="DZ60" i="20"/>
  <c r="AM60" i="20"/>
  <c r="BQ58" i="20"/>
  <c r="DF58" i="20"/>
  <c r="I60" i="20"/>
  <c r="Q60" i="20"/>
  <c r="AK60" i="20"/>
  <c r="DP60" i="20"/>
  <c r="BY58" i="20"/>
  <c r="G60" i="20"/>
  <c r="AU60" i="20"/>
  <c r="AC60" i="20"/>
  <c r="CA60" i="20"/>
  <c r="BO60" i="20"/>
  <c r="AW60" i="20"/>
  <c r="DD60" i="20"/>
  <c r="BE60" i="20"/>
  <c r="BG60" i="20"/>
  <c r="CT60" i="20"/>
  <c r="DN58" i="20"/>
  <c r="CI60" i="19"/>
  <c r="S60" i="19"/>
  <c r="DD60" i="19"/>
  <c r="AU58" i="19"/>
  <c r="BO60" i="19"/>
  <c r="G58" i="19"/>
  <c r="CT58" i="19"/>
  <c r="DP60" i="19"/>
  <c r="AM60" i="19"/>
  <c r="I60" i="19"/>
  <c r="AK60" i="19"/>
  <c r="CV60" i="19"/>
  <c r="AA60" i="19"/>
  <c r="CK58" i="19"/>
  <c r="BY60" i="19"/>
  <c r="BQ60" i="19"/>
  <c r="AC60" i="19"/>
  <c r="DF60" i="19"/>
  <c r="DN60" i="19"/>
  <c r="Q58" i="19"/>
  <c r="DX60" i="19"/>
  <c r="AW60" i="19"/>
  <c r="CA60" i="19"/>
  <c r="BE58" i="19"/>
  <c r="DZ60" i="19"/>
  <c r="BG60" i="19"/>
  <c r="CK58" i="17"/>
  <c r="CG30" i="17"/>
  <c r="CF30" i="17"/>
  <c r="CI58" i="17"/>
  <c r="DX58" i="17"/>
  <c r="DZ58" i="17"/>
  <c r="DN58" i="17"/>
  <c r="DP58" i="17"/>
  <c r="DF58" i="17"/>
  <c r="DD58" i="17"/>
  <c r="CT58" i="17"/>
  <c r="CV58" i="17"/>
  <c r="CA58" i="17"/>
  <c r="BY58" i="17"/>
  <c r="BQ58" i="17"/>
  <c r="BO58" i="17"/>
  <c r="BE58" i="17"/>
  <c r="BG58" i="17"/>
  <c r="AU58" i="17"/>
  <c r="AW58" i="17"/>
  <c r="AK58" i="17"/>
  <c r="AM58" i="17"/>
  <c r="AC58" i="17"/>
  <c r="AA58" i="17"/>
  <c r="G58" i="17"/>
  <c r="I58" i="17"/>
  <c r="Q58" i="17"/>
  <c r="S58" i="17"/>
  <c r="Q60" i="21" l="1"/>
  <c r="CT60" i="21"/>
  <c r="I60" i="21"/>
  <c r="BE60" i="21"/>
  <c r="BY60" i="20"/>
  <c r="BQ60" i="20"/>
  <c r="DN60" i="20"/>
  <c r="DF60" i="20"/>
  <c r="BE60" i="19"/>
  <c r="Q60" i="19"/>
  <c r="CK60" i="19"/>
  <c r="G60" i="19"/>
  <c r="AU60" i="19"/>
  <c r="CT60" i="19"/>
  <c r="CF31" i="17"/>
  <c r="CI60" i="17"/>
  <c r="CF32" i="17" s="1"/>
  <c r="CK60" i="17"/>
  <c r="CG32" i="17" s="1"/>
  <c r="CG31" i="17"/>
  <c r="DZ60" i="17"/>
  <c r="DX60" i="17"/>
  <c r="DP60" i="17"/>
  <c r="DN60" i="17"/>
  <c r="DD60" i="17"/>
  <c r="DF60" i="17"/>
  <c r="CV60" i="17"/>
  <c r="CT60" i="17"/>
  <c r="BY60" i="17"/>
  <c r="CA60" i="17"/>
  <c r="BO60" i="17"/>
  <c r="BQ60" i="17"/>
  <c r="BG60" i="17"/>
  <c r="BE60" i="17"/>
  <c r="AW60" i="17"/>
  <c r="AU60" i="17"/>
  <c r="AM60" i="17"/>
  <c r="AK60" i="17"/>
  <c r="AA60" i="17"/>
  <c r="AC60" i="17"/>
  <c r="I60" i="17"/>
  <c r="G60" i="17"/>
  <c r="S60" i="17"/>
  <c r="Q60" i="17"/>
</calcChain>
</file>

<file path=xl/comments1.xml><?xml version="1.0" encoding="utf-8"?>
<comments xmlns="http://schemas.openxmlformats.org/spreadsheetml/2006/main">
  <authors>
    <author>Usuario de Windows</author>
  </authors>
  <commentList>
    <comment ref="AA18" authorId="0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habria que poner de metro 1 al 20 o al maximo y colocar el angulo en cada metro y ahí si sacar el promedio y la desviacion.</t>
        </r>
      </text>
    </comment>
  </commentList>
</comments>
</file>

<file path=xl/sharedStrings.xml><?xml version="1.0" encoding="utf-8"?>
<sst xmlns="http://schemas.openxmlformats.org/spreadsheetml/2006/main" count="2575" uniqueCount="184">
  <si>
    <t>Izquierda</t>
  </si>
  <si>
    <t>Central</t>
  </si>
  <si>
    <t>Derecha</t>
  </si>
  <si>
    <t>ZL</t>
  </si>
  <si>
    <t>ZM</t>
  </si>
  <si>
    <t>ZV</t>
  </si>
  <si>
    <t>Estacion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</si>
  <si>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</si>
  <si>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</si>
  <si>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</si>
  <si>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</si>
  <si>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</si>
  <si>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</si>
  <si>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</si>
  <si>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</si>
  <si>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</si>
  <si>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</si>
  <si>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</si>
  <si>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G12</t>
  </si>
  <si>
    <t>G13</t>
  </si>
  <si>
    <t>&gt;100</t>
  </si>
  <si>
    <t>Temperatura</t>
  </si>
  <si>
    <t>Longitud</t>
  </si>
  <si>
    <t>Hora</t>
  </si>
  <si>
    <t>Temperatura ambiente</t>
  </si>
  <si>
    <t>Nubosidad</t>
  </si>
  <si>
    <t>Fuerza del Oleaje</t>
  </si>
  <si>
    <t>0/8</t>
  </si>
  <si>
    <t>menos 10 cm</t>
  </si>
  <si>
    <t>7.30</t>
  </si>
  <si>
    <t>7.45</t>
  </si>
  <si>
    <t>Construccion</t>
  </si>
  <si>
    <t>Angulo</t>
  </si>
  <si>
    <t>0.80</t>
  </si>
  <si>
    <t>14.80</t>
  </si>
  <si>
    <t>8.30</t>
  </si>
  <si>
    <t>10.4</t>
  </si>
  <si>
    <t>10.6</t>
  </si>
  <si>
    <t>const</t>
  </si>
  <si>
    <t>16.8</t>
  </si>
  <si>
    <t>8/8</t>
  </si>
  <si>
    <t>5/8</t>
  </si>
  <si>
    <t>2/8</t>
  </si>
  <si>
    <t>1/8</t>
  </si>
  <si>
    <t>3/8</t>
  </si>
  <si>
    <t>16.80</t>
  </si>
  <si>
    <t>2.36</t>
  </si>
  <si>
    <t>3.94</t>
  </si>
  <si>
    <t>6.64</t>
  </si>
  <si>
    <t>15.83</t>
  </si>
  <si>
    <t>1.11</t>
  </si>
  <si>
    <t>3.06</t>
  </si>
  <si>
    <t>4.45</t>
  </si>
  <si>
    <t>2.07</t>
  </si>
  <si>
    <t>2.90</t>
  </si>
  <si>
    <t>5.14</t>
  </si>
  <si>
    <t>9.36</t>
  </si>
  <si>
    <t>3.73</t>
  </si>
  <si>
    <t>4.80</t>
  </si>
  <si>
    <t>12.84</t>
  </si>
  <si>
    <t>18.30</t>
  </si>
  <si>
    <t>2.13</t>
  </si>
  <si>
    <t>6.01</t>
  </si>
  <si>
    <t>9.7'</t>
  </si>
  <si>
    <t>20.20</t>
  </si>
  <si>
    <t>1.17</t>
  </si>
  <si>
    <t>6.91</t>
  </si>
  <si>
    <t>12.22</t>
  </si>
  <si>
    <t>17.70</t>
  </si>
  <si>
    <t>2.18</t>
  </si>
  <si>
    <t>14.11</t>
  </si>
  <si>
    <t>19.13</t>
  </si>
  <si>
    <t>5.34</t>
  </si>
  <si>
    <t>7.3</t>
  </si>
  <si>
    <t>15.3</t>
  </si>
  <si>
    <t>23.57</t>
  </si>
  <si>
    <t>33.32</t>
  </si>
  <si>
    <t>3.20</t>
  </si>
  <si>
    <t>4.3</t>
  </si>
  <si>
    <t>20.5</t>
  </si>
  <si>
    <t>24.9</t>
  </si>
  <si>
    <t>0.70</t>
  </si>
  <si>
    <t>12.20</t>
  </si>
  <si>
    <t>16.20</t>
  </si>
  <si>
    <t>0.50</t>
  </si>
  <si>
    <t>5.80</t>
  </si>
  <si>
    <t>11.7</t>
  </si>
  <si>
    <t>13.40</t>
  </si>
  <si>
    <t>22.45</t>
  </si>
  <si>
    <t>1.40</t>
  </si>
  <si>
    <t>8.40</t>
  </si>
  <si>
    <t>13.36</t>
  </si>
  <si>
    <t>4/8</t>
  </si>
  <si>
    <t>6/8</t>
  </si>
  <si>
    <t>7/8</t>
  </si>
  <si>
    <t>23.5</t>
  </si>
  <si>
    <t>29.5</t>
  </si>
  <si>
    <t>28.5</t>
  </si>
  <si>
    <t>3.63</t>
  </si>
  <si>
    <t>5.35</t>
  </si>
  <si>
    <t>7.77</t>
  </si>
  <si>
    <t>1.86</t>
  </si>
  <si>
    <t>2.8</t>
  </si>
  <si>
    <t>1.16</t>
  </si>
  <si>
    <t>6.72</t>
  </si>
  <si>
    <t>3.56</t>
  </si>
  <si>
    <t>4.25</t>
  </si>
  <si>
    <t>4.96</t>
  </si>
  <si>
    <t>1.81</t>
  </si>
  <si>
    <t>3.76</t>
  </si>
  <si>
    <t>12.7</t>
  </si>
  <si>
    <t>6.14</t>
  </si>
  <si>
    <t>13.73</t>
  </si>
  <si>
    <t>15.77</t>
  </si>
  <si>
    <t>17.73</t>
  </si>
  <si>
    <t>24.09</t>
  </si>
  <si>
    <t>27.48</t>
  </si>
  <si>
    <t>4.16</t>
  </si>
  <si>
    <t>6.62</t>
  </si>
  <si>
    <t>7.96</t>
  </si>
  <si>
    <t>0.4</t>
  </si>
  <si>
    <t>2.2</t>
  </si>
  <si>
    <t>0.7</t>
  </si>
  <si>
    <t>1.6</t>
  </si>
  <si>
    <t>5.1</t>
  </si>
  <si>
    <t>7.7</t>
  </si>
  <si>
    <t>7.2</t>
  </si>
  <si>
    <t>2.9</t>
  </si>
  <si>
    <t>8.76</t>
  </si>
  <si>
    <t>3.2</t>
  </si>
  <si>
    <t>3.93</t>
  </si>
  <si>
    <t>11.85</t>
  </si>
  <si>
    <t>3.5</t>
  </si>
  <si>
    <t>10.2</t>
  </si>
  <si>
    <t>6.56</t>
  </si>
  <si>
    <t>15.29</t>
  </si>
  <si>
    <t>5.6</t>
  </si>
  <si>
    <t>13.2</t>
  </si>
  <si>
    <t>7.1</t>
  </si>
  <si>
    <t>16.74</t>
  </si>
  <si>
    <t>9.8</t>
  </si>
  <si>
    <t>19.76</t>
  </si>
  <si>
    <t>19.9</t>
  </si>
  <si>
    <t>21.8</t>
  </si>
  <si>
    <t>24.4</t>
  </si>
  <si>
    <t>29.85</t>
  </si>
  <si>
    <t>41.1</t>
  </si>
  <si>
    <t>Fase Lunar</t>
  </si>
  <si>
    <t>Cuarto menguante</t>
  </si>
  <si>
    <t>Luna nueva</t>
  </si>
  <si>
    <t>Cuarto creciente</t>
  </si>
  <si>
    <t>Luna llena</t>
  </si>
  <si>
    <t>&gt;5</t>
  </si>
  <si>
    <t>distancia horizontal entre puntos (m)</t>
  </si>
  <si>
    <t>distancia vertical entre puntos (m)</t>
  </si>
  <si>
    <t>X</t>
  </si>
  <si>
    <t>EJE X</t>
  </si>
  <si>
    <t>EJE Y</t>
  </si>
  <si>
    <t>https://www.elsevier.es/es-revista-investigaciones-geograficas-boletin-del-instituto-118-articulo-morfodinamica-costera-playa-bailen-costa-S0188461117300055</t>
  </si>
  <si>
    <t>longitud x cos (angulo)</t>
  </si>
  <si>
    <t>Angulo medido desde la horizontal</t>
  </si>
  <si>
    <t>Longitud medida sobre el terreno
(m)</t>
  </si>
  <si>
    <t>X
(m)</t>
  </si>
  <si>
    <t>Y
(m)</t>
  </si>
  <si>
    <t>longitud x sen (angulo)</t>
  </si>
  <si>
    <t>Angulo medido desde la horizontal en grados sexagesimales</t>
  </si>
  <si>
    <t>angulo en radianes</t>
  </si>
  <si>
    <t>puntos</t>
  </si>
  <si>
    <t>distancia entre puntos (m)</t>
  </si>
  <si>
    <t>longitud acumualda tomada sobre el terreno (m)</t>
  </si>
  <si>
    <t>Promedio</t>
  </si>
  <si>
    <t>Desviación estándar</t>
  </si>
  <si>
    <t>Promedio total</t>
  </si>
  <si>
    <t>desviacion</t>
  </si>
  <si>
    <t>Promedios</t>
  </si>
  <si>
    <t>Anchos</t>
  </si>
  <si>
    <t>Pendiente</t>
  </si>
  <si>
    <t>Desviacion estandar</t>
  </si>
  <si>
    <t>G01</t>
  </si>
  <si>
    <t>Mayor variacion en la longitud o la mayor</t>
  </si>
  <si>
    <t>Menor variacion en la longitud o la menor</t>
  </si>
  <si>
    <t xml:space="preserve">Mayor variacion en la pendiente o el mayor </t>
  </si>
  <si>
    <t>Menor variacion en la pendiente o el menor</t>
  </si>
  <si>
    <t>Sánchez,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</si>
</sst>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00000"/>
    <numFmt numFmtId="166" formatCode="0.0000000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8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381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18" fontId="0" fillId="0" borderId="2" xfId="0" applyNumberFormat="1" applyBorder="1" applyAlignment="1">
      <alignment horizontal="center" vertical="center"/>
    </xf>
    <xf numFmtId="18" fontId="0" fillId="0" borderId="4" xfId="0" applyNumberFormat="1" applyBorder="1" applyAlignment="1">
      <alignment horizontal="center" vertical="center"/>
    </xf>
    <xf numFmtId="18" fontId="0" fillId="0" borderId="6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12" fontId="0" fillId="0" borderId="26" xfId="0" applyNumberForma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18" fontId="0" fillId="0" borderId="2" xfId="0" applyNumberForma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49" fontId="0" fillId="0" borderId="25" xfId="0" applyNumberForma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18" fontId="0" fillId="0" borderId="4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49" fontId="0" fillId="0" borderId="26" xfId="0" applyNumberFormat="1" applyBorder="1" applyAlignment="1">
      <alignment horizontal="center" vertical="center" wrapText="1"/>
    </xf>
    <xf numFmtId="18" fontId="0" fillId="0" borderId="6" xfId="0" applyNumberFormat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164" fontId="0" fillId="0" borderId="0" xfId="0" applyNumberFormat="1"/>
    <xf numFmtId="0" fontId="0" fillId="0" borderId="0" xfId="0" applyNumberFormat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5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49" fontId="0" fillId="0" borderId="27" xfId="0" applyNumberForma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64" fontId="0" fillId="0" borderId="7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12" xfId="0" applyNumberFormat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164" fontId="0" fillId="2" borderId="5" xfId="0" applyNumberFormat="1" applyFill="1" applyBorder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164" fontId="0" fillId="0" borderId="5" xfId="0" applyNumberForma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164" fontId="0" fillId="0" borderId="7" xfId="0" applyNumberFormat="1" applyFill="1" applyBorder="1" applyAlignment="1">
      <alignment horizontal="center" vertical="center"/>
    </xf>
    <xf numFmtId="0" fontId="0" fillId="0" borderId="31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3" borderId="34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0" fontId="1" fillId="4" borderId="0" xfId="0" applyFont="1" applyFill="1" applyAlignment="1">
      <alignment horizontal="center" vertical="center" wrapText="1"/>
    </xf>
    <xf numFmtId="0" fontId="3" fillId="4" borderId="0" xfId="0" applyFont="1" applyFill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4" fillId="0" borderId="0" xfId="1"/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3" fillId="4" borderId="0" xfId="0" applyFont="1" applyFill="1" applyAlignment="1">
      <alignment horizontal="center" vertical="center" wrapText="1"/>
    </xf>
    <xf numFmtId="165" fontId="0" fillId="0" borderId="0" xfId="0" applyNumberFormat="1"/>
    <xf numFmtId="166" fontId="0" fillId="0" borderId="0" xfId="0" applyNumberFormat="1"/>
    <xf numFmtId="165" fontId="0" fillId="0" borderId="0" xfId="0" applyNumberFormat="1" applyFill="1" applyAlignment="1">
      <alignment horizontal="center" vertical="center"/>
    </xf>
    <xf numFmtId="0" fontId="0" fillId="0" borderId="34" xfId="0" applyBorder="1" applyAlignment="1">
      <alignment horizontal="center"/>
    </xf>
    <xf numFmtId="0" fontId="0" fillId="0" borderId="34" xfId="0" applyBorder="1"/>
    <xf numFmtId="2" fontId="0" fillId="0" borderId="34" xfId="0" applyNumberFormat="1" applyBorder="1" applyAlignment="1">
      <alignment horizontal="center" vertical="center"/>
    </xf>
    <xf numFmtId="2" fontId="0" fillId="0" borderId="34" xfId="0" applyNumberFormat="1" applyBorder="1" applyAlignment="1">
      <alignment horizontal="center"/>
    </xf>
    <xf numFmtId="0" fontId="0" fillId="0" borderId="34" xfId="0" applyBorder="1" applyAlignment="1">
      <alignment horizontal="center" vertical="center" wrapText="1"/>
    </xf>
    <xf numFmtId="164" fontId="0" fillId="0" borderId="34" xfId="0" applyNumberFormat="1" applyBorder="1" applyAlignment="1">
      <alignment horizontal="center" vertical="center"/>
    </xf>
    <xf numFmtId="0" fontId="0" fillId="5" borderId="34" xfId="0" applyFill="1" applyBorder="1" applyAlignment="1">
      <alignment horizontal="center" vertical="center"/>
    </xf>
    <xf numFmtId="0" fontId="0" fillId="4" borderId="34" xfId="0" applyFill="1" applyBorder="1" applyAlignment="1">
      <alignment horizontal="center" vertical="center"/>
    </xf>
    <xf numFmtId="0" fontId="0" fillId="0" borderId="34" xfId="0" applyNumberFormat="1" applyBorder="1" applyAlignment="1">
      <alignment horizontal="center" vertical="center"/>
    </xf>
    <xf numFmtId="0" fontId="0" fillId="5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0" fontId="0" fillId="7" borderId="34" xfId="0" applyFill="1" applyBorder="1" applyAlignment="1">
      <alignment horizontal="center" vertical="center"/>
    </xf>
    <xf numFmtId="0" fontId="0" fillId="8" borderId="34" xfId="0" applyFill="1" applyBorder="1" applyAlignment="1">
      <alignment horizontal="center" vertical="center"/>
    </xf>
    <xf numFmtId="0" fontId="0" fillId="9" borderId="34" xfId="0" applyFill="1" applyBorder="1" applyAlignment="1">
      <alignment horizontal="center" vertical="center"/>
    </xf>
    <xf numFmtId="0" fontId="0" fillId="10" borderId="34" xfId="0" applyFill="1" applyBorder="1" applyAlignment="1">
      <alignment horizontal="center" vertical="center"/>
    </xf>
    <xf numFmtId="0" fontId="0" fillId="11" borderId="34" xfId="0" applyFill="1" applyBorder="1" applyAlignment="1">
      <alignment horizontal="center" vertical="center"/>
    </xf>
    <xf numFmtId="0" fontId="0" fillId="6" borderId="34" xfId="0" applyFill="1" applyBorder="1" applyAlignment="1">
      <alignment horizontal="center" vertical="center"/>
    </xf>
    <xf numFmtId="0" fontId="0" fillId="12" borderId="34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6" fillId="13" borderId="34" xfId="0" applyFont="1" applyFill="1" applyBorder="1" applyAlignment="1">
      <alignment horizontal="center" vertical="center"/>
    </xf>
    <xf numFmtId="0" fontId="7" fillId="0" borderId="34" xfId="0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Fill="1"/>
    <xf numFmtId="0" fontId="0" fillId="0" borderId="4" xfId="0" applyFill="1" applyBorder="1" applyAlignment="1">
      <alignment horizontal="center" vertical="center"/>
    </xf>
    <xf numFmtId="0" fontId="0" fillId="0" borderId="34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3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/>
    </xf>
    <xf numFmtId="0" fontId="0" fillId="0" borderId="42" xfId="0" applyFill="1" applyBorder="1" applyAlignment="1">
      <alignment horizontal="center" vertical="center"/>
    </xf>
    <xf numFmtId="0" fontId="0" fillId="0" borderId="29" xfId="0" applyFill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2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 wrapText="1"/>
    </xf>
    <xf numFmtId="16" fontId="0" fillId="4" borderId="34" xfId="0" applyNumberFormat="1" applyFill="1" applyBorder="1" applyAlignment="1">
      <alignment horizontal="center" vertical="center"/>
    </xf>
    <xf numFmtId="2" fontId="0" fillId="0" borderId="34" xfId="0" applyNumberFormat="1" applyFill="1" applyBorder="1" applyAlignment="1">
      <alignment horizontal="center" vertical="center"/>
    </xf>
    <xf numFmtId="0" fontId="9" fillId="0" borderId="0" xfId="0" applyFont="1"/>
    <xf numFmtId="0" fontId="1" fillId="0" borderId="34" xfId="0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9" fillId="0" borderId="0" xfId="0" applyFont="1" applyAlignment="1">
      <alignment horizontal="center" vertical="center"/>
    </xf>
    <xf numFmtId="0" fontId="9" fillId="0" borderId="32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9" fillId="0" borderId="38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164" fontId="9" fillId="0" borderId="5" xfId="0" applyNumberFormat="1" applyFont="1" applyBorder="1" applyAlignment="1">
      <alignment horizontal="center" vertical="center"/>
    </xf>
    <xf numFmtId="164" fontId="9" fillId="0" borderId="4" xfId="0" applyNumberFormat="1" applyFont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164" fontId="9" fillId="3" borderId="5" xfId="0" applyNumberFormat="1" applyFont="1" applyFill="1" applyBorder="1" applyAlignment="1">
      <alignment horizontal="center" vertical="center"/>
    </xf>
    <xf numFmtId="164" fontId="9" fillId="0" borderId="6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31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164" fontId="9" fillId="0" borderId="5" xfId="0" applyNumberFormat="1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164" fontId="9" fillId="0" borderId="7" xfId="0" applyNumberFormat="1" applyFont="1" applyFill="1" applyBorder="1" applyAlignment="1">
      <alignment horizontal="center" vertical="center"/>
    </xf>
    <xf numFmtId="0" fontId="9" fillId="0" borderId="30" xfId="0" applyFont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164" fontId="9" fillId="0" borderId="7" xfId="0" applyNumberFormat="1" applyFont="1" applyBorder="1" applyAlignment="1">
      <alignment horizontal="center" vertical="center"/>
    </xf>
    <xf numFmtId="0" fontId="9" fillId="0" borderId="0" xfId="0" applyNumberFormat="1" applyFont="1" applyAlignment="1">
      <alignment horizontal="center" vertical="center"/>
    </xf>
    <xf numFmtId="2" fontId="9" fillId="0" borderId="0" xfId="0" applyNumberFormat="1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11" borderId="0" xfId="0" applyFont="1" applyFill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40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9" fillId="16" borderId="6" xfId="0" applyFont="1" applyFill="1" applyBorder="1" applyAlignment="1">
      <alignment horizontal="center" vertical="center"/>
    </xf>
    <xf numFmtId="0" fontId="9" fillId="15" borderId="41" xfId="0" applyFont="1" applyFill="1" applyBorder="1" applyAlignment="1">
      <alignment horizontal="center" vertical="center"/>
    </xf>
    <xf numFmtId="16" fontId="9" fillId="0" borderId="0" xfId="0" applyNumberFormat="1" applyFont="1" applyAlignment="1">
      <alignment horizontal="center" vertical="center"/>
    </xf>
    <xf numFmtId="2" fontId="9" fillId="16" borderId="2" xfId="0" applyNumberFormat="1" applyFont="1" applyFill="1" applyBorder="1" applyAlignment="1">
      <alignment horizontal="center" vertical="center"/>
    </xf>
    <xf numFmtId="2" fontId="9" fillId="15" borderId="40" xfId="0" applyNumberFormat="1" applyFont="1" applyFill="1" applyBorder="1" applyAlignment="1">
      <alignment horizontal="center" vertical="center"/>
    </xf>
    <xf numFmtId="2" fontId="9" fillId="0" borderId="2" xfId="0" applyNumberFormat="1" applyFont="1" applyBorder="1" applyAlignment="1">
      <alignment horizontal="center" vertical="center"/>
    </xf>
    <xf numFmtId="2" fontId="9" fillId="0" borderId="40" xfId="0" applyNumberFormat="1" applyFont="1" applyBorder="1" applyAlignment="1">
      <alignment horizontal="center" vertical="center"/>
    </xf>
    <xf numFmtId="2" fontId="9" fillId="0" borderId="3" xfId="0" applyNumberFormat="1" applyFont="1" applyBorder="1" applyAlignment="1">
      <alignment horizontal="center" vertical="center"/>
    </xf>
    <xf numFmtId="2" fontId="9" fillId="16" borderId="4" xfId="0" applyNumberFormat="1" applyFont="1" applyFill="1" applyBorder="1" applyAlignment="1">
      <alignment horizontal="center" vertical="center"/>
    </xf>
    <xf numFmtId="2" fontId="9" fillId="15" borderId="34" xfId="0" applyNumberFormat="1" applyFont="1" applyFill="1" applyBorder="1" applyAlignment="1">
      <alignment horizontal="center" vertical="center"/>
    </xf>
    <xf numFmtId="2" fontId="9" fillId="0" borderId="4" xfId="0" applyNumberFormat="1" applyFont="1" applyBorder="1" applyAlignment="1">
      <alignment horizontal="center" vertical="center"/>
    </xf>
    <xf numFmtId="2" fontId="9" fillId="0" borderId="34" xfId="0" applyNumberFormat="1" applyFont="1" applyBorder="1" applyAlignment="1">
      <alignment horizontal="center" vertical="center"/>
    </xf>
    <xf numFmtId="2" fontId="9" fillId="0" borderId="5" xfId="0" applyNumberFormat="1" applyFont="1" applyBorder="1" applyAlignment="1">
      <alignment horizontal="center" vertical="center"/>
    </xf>
    <xf numFmtId="2" fontId="9" fillId="16" borderId="6" xfId="0" applyNumberFormat="1" applyFont="1" applyFill="1" applyBorder="1" applyAlignment="1">
      <alignment horizontal="center" vertical="center"/>
    </xf>
    <xf numFmtId="2" fontId="9" fillId="15" borderId="41" xfId="0" applyNumberFormat="1" applyFont="1" applyFill="1" applyBorder="1" applyAlignment="1">
      <alignment horizontal="center" vertical="center"/>
    </xf>
    <xf numFmtId="2" fontId="9" fillId="0" borderId="6" xfId="0" applyNumberFormat="1" applyFont="1" applyBorder="1" applyAlignment="1">
      <alignment horizontal="center" vertical="center"/>
    </xf>
    <xf numFmtId="2" fontId="9" fillId="0" borderId="41" xfId="0" applyNumberFormat="1" applyFont="1" applyBorder="1" applyAlignment="1">
      <alignment horizontal="center" vertical="center"/>
    </xf>
    <xf numFmtId="2" fontId="9" fillId="0" borderId="7" xfId="0" applyNumberFormat="1" applyFont="1" applyBorder="1" applyAlignment="1">
      <alignment horizontal="center" vertical="center"/>
    </xf>
    <xf numFmtId="2" fontId="9" fillId="0" borderId="42" xfId="0" applyNumberFormat="1" applyFont="1" applyBorder="1" applyAlignment="1">
      <alignment horizontal="center" vertical="center"/>
    </xf>
    <xf numFmtId="2" fontId="9" fillId="14" borderId="42" xfId="0" applyNumberFormat="1" applyFont="1" applyFill="1" applyBorder="1" applyAlignment="1">
      <alignment horizontal="center" vertical="center"/>
    </xf>
    <xf numFmtId="2" fontId="9" fillId="15" borderId="42" xfId="0" applyNumberFormat="1" applyFont="1" applyFill="1" applyBorder="1" applyAlignment="1">
      <alignment horizontal="center" vertical="center"/>
    </xf>
    <xf numFmtId="2" fontId="9" fillId="16" borderId="42" xfId="0" applyNumberFormat="1" applyFont="1" applyFill="1" applyBorder="1" applyAlignment="1">
      <alignment horizontal="center" vertical="center"/>
    </xf>
    <xf numFmtId="2" fontId="9" fillId="11" borderId="42" xfId="0" applyNumberFormat="1" applyFont="1" applyFill="1" applyBorder="1" applyAlignment="1">
      <alignment horizontal="center" vertical="center"/>
    </xf>
    <xf numFmtId="2" fontId="9" fillId="0" borderId="8" xfId="0" applyNumberFormat="1" applyFont="1" applyBorder="1" applyAlignment="1">
      <alignment horizontal="center" vertical="center"/>
    </xf>
    <xf numFmtId="2" fontId="9" fillId="0" borderId="0" xfId="0" applyNumberFormat="1" applyFont="1" applyAlignment="1">
      <alignment horizontal="center" vertical="center"/>
    </xf>
    <xf numFmtId="2" fontId="9" fillId="11" borderId="34" xfId="0" applyNumberFormat="1" applyFont="1" applyFill="1" applyBorder="1" applyAlignment="1">
      <alignment horizontal="center" vertical="center"/>
    </xf>
    <xf numFmtId="2" fontId="9" fillId="14" borderId="34" xfId="0" applyNumberFormat="1" applyFont="1" applyFill="1" applyBorder="1" applyAlignment="1">
      <alignment horizontal="center" vertical="center"/>
    </xf>
    <xf numFmtId="2" fontId="9" fillId="16" borderId="34" xfId="0" applyNumberFormat="1" applyFont="1" applyFill="1" applyBorder="1" applyAlignment="1">
      <alignment horizontal="center" vertical="center"/>
    </xf>
    <xf numFmtId="0" fontId="9" fillId="16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14" borderId="0" xfId="0" applyFont="1" applyFill="1" applyAlignment="1">
      <alignment horizontal="center" vertical="center"/>
    </xf>
    <xf numFmtId="0" fontId="9" fillId="15" borderId="0" xfId="0" applyFont="1" applyFill="1" applyAlignment="1">
      <alignment horizontal="center" vertical="center"/>
    </xf>
    <xf numFmtId="0" fontId="9" fillId="0" borderId="41" xfId="0" applyFont="1" applyBorder="1" applyAlignment="1">
      <alignment horizontal="center" vertical="center"/>
    </xf>
    <xf numFmtId="2" fontId="9" fillId="0" borderId="6" xfId="0" applyNumberFormat="1" applyFont="1" applyFill="1" applyBorder="1" applyAlignment="1">
      <alignment horizontal="center" vertical="center"/>
    </xf>
    <xf numFmtId="2" fontId="9" fillId="0" borderId="41" xfId="0" applyNumberFormat="1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" fillId="0" borderId="34" xfId="0" applyFont="1" applyFill="1" applyBorder="1" applyAlignment="1">
      <alignment horizontal="center" vertical="center"/>
    </xf>
    <xf numFmtId="0" fontId="9" fillId="5" borderId="34" xfId="0" applyFont="1" applyFill="1" applyBorder="1" applyAlignment="1">
      <alignment horizontal="center" vertical="center"/>
    </xf>
    <xf numFmtId="0" fontId="9" fillId="4" borderId="34" xfId="0" applyFont="1" applyFill="1" applyBorder="1" applyAlignment="1">
      <alignment horizontal="center" vertical="center"/>
    </xf>
    <xf numFmtId="0" fontId="9" fillId="7" borderId="34" xfId="0" applyFont="1" applyFill="1" applyBorder="1" applyAlignment="1">
      <alignment horizontal="center" vertical="center"/>
    </xf>
    <xf numFmtId="0" fontId="9" fillId="8" borderId="34" xfId="0" applyFont="1" applyFill="1" applyBorder="1" applyAlignment="1">
      <alignment horizontal="center" vertical="center"/>
    </xf>
    <xf numFmtId="0" fontId="9" fillId="9" borderId="34" xfId="0" applyFont="1" applyFill="1" applyBorder="1" applyAlignment="1">
      <alignment horizontal="center" vertical="center"/>
    </xf>
    <xf numFmtId="0" fontId="9" fillId="10" borderId="34" xfId="0" applyFont="1" applyFill="1" applyBorder="1" applyAlignment="1">
      <alignment horizontal="center" vertical="center"/>
    </xf>
    <xf numFmtId="0" fontId="9" fillId="3" borderId="34" xfId="0" applyFont="1" applyFill="1" applyBorder="1" applyAlignment="1">
      <alignment horizontal="center" vertical="center"/>
    </xf>
    <xf numFmtId="0" fontId="9" fillId="11" borderId="34" xfId="0" applyFont="1" applyFill="1" applyBorder="1" applyAlignment="1">
      <alignment horizontal="center" vertical="center"/>
    </xf>
    <xf numFmtId="0" fontId="14" fillId="13" borderId="34" xfId="0" applyFont="1" applyFill="1" applyBorder="1" applyAlignment="1">
      <alignment horizontal="center" vertical="center"/>
    </xf>
    <xf numFmtId="0" fontId="9" fillId="6" borderId="34" xfId="0" applyFont="1" applyFill="1" applyBorder="1" applyAlignment="1">
      <alignment horizontal="center" vertical="center"/>
    </xf>
    <xf numFmtId="0" fontId="9" fillId="12" borderId="34" xfId="0" applyFont="1" applyFill="1" applyBorder="1" applyAlignment="1">
      <alignment horizontal="center" vertical="center"/>
    </xf>
    <xf numFmtId="0" fontId="12" fillId="0" borderId="34" xfId="0" applyFont="1" applyBorder="1" applyAlignment="1">
      <alignment horizontal="center" vertical="center"/>
    </xf>
    <xf numFmtId="164" fontId="9" fillId="0" borderId="34" xfId="0" applyNumberFormat="1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16" fontId="9" fillId="4" borderId="34" xfId="0" applyNumberFormat="1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2" fontId="9" fillId="0" borderId="0" xfId="0" applyNumberFormat="1" applyFont="1" applyBorder="1" applyAlignment="1">
      <alignment horizontal="center" vertical="center"/>
    </xf>
    <xf numFmtId="0" fontId="12" fillId="4" borderId="0" xfId="0" applyFont="1" applyFill="1" applyAlignment="1">
      <alignment horizontal="center" vertical="center" wrapText="1"/>
    </xf>
    <xf numFmtId="0" fontId="15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9" fillId="5" borderId="0" xfId="0" applyFont="1" applyFill="1" applyAlignment="1">
      <alignment horizontal="center"/>
    </xf>
    <xf numFmtId="2" fontId="9" fillId="5" borderId="0" xfId="0" applyNumberFormat="1" applyFont="1" applyFill="1" applyAlignment="1">
      <alignment horizontal="center"/>
    </xf>
    <xf numFmtId="0" fontId="9" fillId="5" borderId="0" xfId="0" applyFont="1" applyFill="1" applyAlignment="1">
      <alignment horizontal="center" vertical="center"/>
    </xf>
    <xf numFmtId="164" fontId="0" fillId="0" borderId="34" xfId="0" applyNumberForma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0" fillId="0" borderId="36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0" fillId="0" borderId="20" xfId="0" applyBorder="1" applyAlignment="1">
      <alignment horizontal="center" vertical="center"/>
    </xf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34" xfId="0" applyFont="1" applyFill="1" applyBorder="1" applyAlignment="1">
      <alignment horizontal="center" vertical="center" wrapText="1"/>
    </xf>
    <xf numFmtId="0" fontId="1" fillId="0" borderId="3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9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 wrapText="1"/>
    </xf>
    <xf numFmtId="0" fontId="12" fillId="4" borderId="29" xfId="0" applyFont="1" applyFill="1" applyBorder="1" applyAlignment="1">
      <alignment horizontal="center" vertical="center" wrapText="1"/>
    </xf>
    <xf numFmtId="0" fontId="12" fillId="3" borderId="34" xfId="0" applyFont="1" applyFill="1" applyBorder="1" applyAlignment="1">
      <alignment horizontal="center" vertical="center" wrapText="1"/>
    </xf>
    <xf numFmtId="0" fontId="12" fillId="11" borderId="34" xfId="0" applyFont="1" applyFill="1" applyBorder="1" applyAlignment="1">
      <alignment horizontal="center" vertical="center" wrapText="1"/>
    </xf>
    <xf numFmtId="0" fontId="13" fillId="13" borderId="34" xfId="0" applyFont="1" applyFill="1" applyBorder="1" applyAlignment="1">
      <alignment horizontal="center" vertical="center" wrapText="1"/>
    </xf>
    <xf numFmtId="0" fontId="12" fillId="6" borderId="34" xfId="0" applyFont="1" applyFill="1" applyBorder="1" applyAlignment="1">
      <alignment horizontal="center" vertical="center" wrapText="1"/>
    </xf>
    <xf numFmtId="0" fontId="12" fillId="7" borderId="34" xfId="0" applyFont="1" applyFill="1" applyBorder="1" applyAlignment="1">
      <alignment horizontal="center" vertical="center" wrapText="1"/>
    </xf>
    <xf numFmtId="0" fontId="12" fillId="12" borderId="34" xfId="0" applyFont="1" applyFill="1" applyBorder="1" applyAlignment="1">
      <alignment horizontal="center" vertical="center" wrapText="1"/>
    </xf>
    <xf numFmtId="0" fontId="12" fillId="5" borderId="34" xfId="0" applyFont="1" applyFill="1" applyBorder="1" applyAlignment="1">
      <alignment horizontal="center" vertical="center" wrapText="1"/>
    </xf>
    <xf numFmtId="0" fontId="12" fillId="10" borderId="34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30" xfId="0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 wrapText="1"/>
    </xf>
    <xf numFmtId="0" fontId="12" fillId="8" borderId="30" xfId="0" applyFont="1" applyFill="1" applyBorder="1" applyAlignment="1">
      <alignment horizontal="center" vertical="center" wrapText="1"/>
    </xf>
    <xf numFmtId="0" fontId="12" fillId="9" borderId="34" xfId="0" applyFont="1" applyFill="1" applyBorder="1" applyAlignment="1">
      <alignment horizontal="center" vertical="center" wrapText="1"/>
    </xf>
    <xf numFmtId="0" fontId="12" fillId="5" borderId="42" xfId="0" applyFont="1" applyFill="1" applyBorder="1" applyAlignment="1">
      <alignment horizontal="center" vertical="center" wrapText="1"/>
    </xf>
    <xf numFmtId="0" fontId="12" fillId="7" borderId="8" xfId="0" applyFont="1" applyFill="1" applyBorder="1" applyAlignment="1">
      <alignment horizontal="center" vertical="center" wrapText="1"/>
    </xf>
    <xf numFmtId="0" fontId="12" fillId="7" borderId="29" xfId="0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12" fillId="7" borderId="30" xfId="0" applyFont="1" applyFill="1" applyBorder="1" applyAlignment="1">
      <alignment horizontal="center" vertical="center" wrapText="1"/>
    </xf>
    <xf numFmtId="0" fontId="12" fillId="0" borderId="3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2" borderId="34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30" xfId="0" applyFont="1" applyFill="1" applyBorder="1" applyAlignment="1">
      <alignment horizontal="center" vertical="center" wrapText="1"/>
    </xf>
    <xf numFmtId="0" fontId="1" fillId="3" borderId="34" xfId="0" applyFont="1" applyFill="1" applyBorder="1" applyAlignment="1">
      <alignment horizontal="center" vertical="center" wrapText="1"/>
    </xf>
    <xf numFmtId="0" fontId="1" fillId="11" borderId="34" xfId="0" applyFont="1" applyFill="1" applyBorder="1" applyAlignment="1">
      <alignment horizontal="center" vertical="center" wrapText="1"/>
    </xf>
    <xf numFmtId="0" fontId="5" fillId="13" borderId="34" xfId="0" applyFont="1" applyFill="1" applyBorder="1" applyAlignment="1">
      <alignment horizontal="center" vertical="center" wrapText="1"/>
    </xf>
    <xf numFmtId="0" fontId="1" fillId="6" borderId="34" xfId="0" applyFont="1" applyFill="1" applyBorder="1" applyAlignment="1">
      <alignment horizontal="center" vertical="center" wrapText="1"/>
    </xf>
    <xf numFmtId="0" fontId="1" fillId="7" borderId="34" xfId="0" applyFont="1" applyFill="1" applyBorder="1" applyAlignment="1">
      <alignment horizontal="center" vertical="center" wrapText="1"/>
    </xf>
    <xf numFmtId="0" fontId="1" fillId="12" borderId="34" xfId="0" applyFont="1" applyFill="1" applyBorder="1" applyAlignment="1">
      <alignment horizontal="center" vertical="center" wrapText="1"/>
    </xf>
    <xf numFmtId="0" fontId="1" fillId="5" borderId="34" xfId="0" applyFont="1" applyFill="1" applyBorder="1" applyAlignment="1">
      <alignment horizontal="center" vertical="center" wrapText="1"/>
    </xf>
    <xf numFmtId="0" fontId="1" fillId="10" borderId="34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8" borderId="30" xfId="0" applyFont="1" applyFill="1" applyBorder="1" applyAlignment="1">
      <alignment horizontal="center" vertical="center" wrapText="1"/>
    </xf>
    <xf numFmtId="0" fontId="1" fillId="9" borderId="34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30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7" borderId="30" xfId="0" applyFont="1" applyFill="1" applyBorder="1" applyAlignment="1">
      <alignment horizontal="center" vertical="center" wrapText="1"/>
    </xf>
    <xf numFmtId="0" fontId="8" fillId="0" borderId="34" xfId="0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1" fillId="2" borderId="21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 wrapText="1"/>
    </xf>
    <xf numFmtId="0" fontId="12" fillId="0" borderId="40" xfId="0" applyFont="1" applyBorder="1" applyAlignment="1">
      <alignment horizontal="center" vertical="center" wrapText="1"/>
    </xf>
    <xf numFmtId="0" fontId="12" fillId="14" borderId="40" xfId="0" applyFont="1" applyFill="1" applyBorder="1" applyAlignment="1">
      <alignment horizontal="center" vertical="center" wrapText="1"/>
    </xf>
    <xf numFmtId="0" fontId="12" fillId="14" borderId="11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/>
    </xf>
    <xf numFmtId="0" fontId="9" fillId="0" borderId="41" xfId="0" applyFont="1" applyBorder="1" applyAlignment="1">
      <alignment horizontal="center" vertical="center"/>
    </xf>
    <xf numFmtId="0" fontId="12" fillId="16" borderId="40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15" borderId="40" xfId="0" applyFont="1" applyFill="1" applyBorder="1" applyAlignment="1">
      <alignment horizontal="center" vertical="center" wrapText="1"/>
    </xf>
    <xf numFmtId="0" fontId="12" fillId="0" borderId="40" xfId="0" applyFont="1" applyFill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12" fillId="2" borderId="21" xfId="0" applyFont="1" applyFill="1" applyBorder="1" applyAlignment="1">
      <alignment horizontal="center" vertical="center" wrapText="1"/>
    </xf>
    <xf numFmtId="0" fontId="12" fillId="2" borderId="23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</cellXfs>
  <cellStyles count="2">
    <cellStyle name="Hipervínculo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'Graficas grados 27'!$C$2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'Graficas grados 27'!$B$3:$B$11</c:f>
              <c:numCache>
                <c:formatCode>General</c:formatCode>
                <c:ptCount val="9"/>
                <c:pt idx="0">
                  <c:v>0</c:v>
                </c:pt>
                <c:pt idx="1">
                  <c:v>0.4</c:v>
                </c:pt>
                <c:pt idx="2">
                  <c:v>1.43</c:v>
                </c:pt>
                <c:pt idx="3">
                  <c:v>3.45</c:v>
                </c:pt>
                <c:pt idx="4">
                  <c:v>4.7</c:v>
                </c:pt>
                <c:pt idx="5">
                  <c:v>6</c:v>
                </c:pt>
                <c:pt idx="6">
                  <c:v>8.6999999999999993</c:v>
                </c:pt>
                <c:pt idx="7">
                  <c:v>12</c:v>
                </c:pt>
                <c:pt idx="8">
                  <c:v>14.7</c:v>
                </c:pt>
              </c:numCache>
            </c:numRef>
          </c:cat>
          <c:val>
            <c:numRef>
              <c:f>'Graficas grados 27'!$C$3:$C$11</c:f>
              <c:numCache>
                <c:formatCode>General</c:formatCode>
                <c:ptCount val="9"/>
                <c:pt idx="0">
                  <c:v>0</c:v>
                </c:pt>
                <c:pt idx="1">
                  <c:v>-20</c:v>
                </c:pt>
                <c:pt idx="2">
                  <c:v>-20</c:v>
                </c:pt>
                <c:pt idx="3">
                  <c:v>-15</c:v>
                </c:pt>
                <c:pt idx="4">
                  <c:v>-25</c:v>
                </c:pt>
                <c:pt idx="5">
                  <c:v>-35</c:v>
                </c:pt>
                <c:pt idx="6">
                  <c:v>-45</c:v>
                </c:pt>
                <c:pt idx="7">
                  <c:v>-55</c:v>
                </c:pt>
                <c:pt idx="8">
                  <c:v>-65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8F-43F0-9ECA-99F23E8BD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428512"/>
        <c:axId val="318643896"/>
      </c:lineChart>
      <c:catAx>
        <c:axId val="32042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8643896"/>
        <c:crosses val="autoZero"/>
        <c:auto val="1"/>
        <c:lblAlgn val="ctr"/>
        <c:lblOffset val="100"/>
        <c:noMultiLvlLbl val="0"/>
      </c:catAx>
      <c:valAx>
        <c:axId val="318643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20428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CO" sz="12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2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1"/>
          <c:order val="0"/>
          <c:tx>
            <c:strRef>
              <c:f>'Graficas grados 27'!$U$2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'Graficas grados 27'!$T$3:$T$10</c:f>
              <c:numCache>
                <c:formatCode>General</c:formatCode>
                <c:ptCount val="8"/>
                <c:pt idx="0">
                  <c:v>0</c:v>
                </c:pt>
                <c:pt idx="1">
                  <c:v>3.8</c:v>
                </c:pt>
                <c:pt idx="2">
                  <c:v>4.4000000000000004</c:v>
                </c:pt>
                <c:pt idx="3">
                  <c:v>5.3</c:v>
                </c:pt>
                <c:pt idx="4">
                  <c:v>7.6</c:v>
                </c:pt>
                <c:pt idx="5">
                  <c:v>14.5</c:v>
                </c:pt>
                <c:pt idx="6">
                  <c:v>17.100000000000001</c:v>
                </c:pt>
                <c:pt idx="7">
                  <c:v>19</c:v>
                </c:pt>
              </c:numCache>
            </c:numRef>
          </c:cat>
          <c:val>
            <c:numRef>
              <c:f>'Graficas grados 27'!$U$3:$U$10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-30</c:v>
                </c:pt>
                <c:pt idx="3">
                  <c:v>-50</c:v>
                </c:pt>
                <c:pt idx="4">
                  <c:v>-60</c:v>
                </c:pt>
                <c:pt idx="5">
                  <c:v>-50</c:v>
                </c:pt>
                <c:pt idx="6">
                  <c:v>-45</c:v>
                </c:pt>
                <c:pt idx="7">
                  <c:v>-65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AB-49CC-9245-5CA6E72E4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8360072"/>
        <c:axId val="498360400"/>
      </c:lineChart>
      <c:catAx>
        <c:axId val="498360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8360400"/>
        <c:crosses val="autoZero"/>
        <c:auto val="1"/>
        <c:lblAlgn val="ctr"/>
        <c:lblOffset val="100"/>
        <c:noMultiLvlLbl val="0"/>
      </c:catAx>
      <c:valAx>
        <c:axId val="49836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8360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s-CO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G10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'Graficas grados 18'!$U$2</c:f>
              <c:strCache>
                <c:ptCount val="1"/>
                <c:pt idx="0">
                  <c:v>Angulo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'Graficas grados 18'!$T$3:$T$7</c:f>
              <c:numCache>
                <c:formatCode>General</c:formatCode>
                <c:ptCount val="5"/>
                <c:pt idx="0">
                  <c:v>0</c:v>
                </c:pt>
                <c:pt idx="1">
                  <c:v>3.5</c:v>
                </c:pt>
                <c:pt idx="2">
                  <c:v>4.8000000000000007</c:v>
                </c:pt>
                <c:pt idx="3">
                  <c:v>10.899999999999999</c:v>
                </c:pt>
                <c:pt idx="4">
                  <c:v>14</c:v>
                </c:pt>
              </c:numCache>
            </c:numRef>
          </c:xVal>
          <c:yVal>
            <c:numRef>
              <c:f>'Graficas grados 18'!$U$3:$U$7</c:f>
              <c:numCache>
                <c:formatCode>General</c:formatCode>
                <c:ptCount val="5"/>
                <c:pt idx="0">
                  <c:v>0</c:v>
                </c:pt>
                <c:pt idx="1">
                  <c:v>-10</c:v>
                </c:pt>
                <c:pt idx="2">
                  <c:v>-10</c:v>
                </c:pt>
                <c:pt idx="3">
                  <c:v>-18</c:v>
                </c:pt>
                <c:pt idx="4">
                  <c:v>-28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838-42A3-A0FC-267C204EF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779328"/>
        <c:axId val="478776376"/>
      </c:scatterChart>
      <c:valAx>
        <c:axId val="478779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Longitud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76376"/>
        <c:crosses val="autoZero"/>
        <c:crossBetween val="midCat"/>
      </c:valAx>
      <c:valAx>
        <c:axId val="47877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Angulo °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79328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'Graficas grados 18'!$W$2</c:f>
              <c:strCache>
                <c:ptCount val="1"/>
                <c:pt idx="0">
                  <c:v>Angulo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'Graficas grados 18'!$V$3:$V$9</c:f>
              <c:numCache>
                <c:formatCode>General</c:formatCode>
                <c:ptCount val="7"/>
                <c:pt idx="0">
                  <c:v>0</c:v>
                </c:pt>
                <c:pt idx="1">
                  <c:v>0.92999999999999972</c:v>
                </c:pt>
                <c:pt idx="2">
                  <c:v>6.8000000000000007</c:v>
                </c:pt>
                <c:pt idx="3">
                  <c:v>10.7</c:v>
                </c:pt>
                <c:pt idx="4">
                  <c:v>16.18</c:v>
                </c:pt>
                <c:pt idx="5">
                  <c:v>17.52</c:v>
                </c:pt>
                <c:pt idx="6">
                  <c:v>18.96</c:v>
                </c:pt>
              </c:numCache>
            </c:numRef>
          </c:xVal>
          <c:yVal>
            <c:numRef>
              <c:f>'Graficas grados 18'!$W$3:$W$9</c:f>
              <c:numCache>
                <c:formatCode>0.0</c:formatCode>
                <c:ptCount val="7"/>
                <c:pt idx="0" formatCode="General">
                  <c:v>-14</c:v>
                </c:pt>
                <c:pt idx="1">
                  <c:v>-18</c:v>
                </c:pt>
                <c:pt idx="2">
                  <c:v>-18</c:v>
                </c:pt>
                <c:pt idx="3">
                  <c:v>-21</c:v>
                </c:pt>
                <c:pt idx="4">
                  <c:v>-21</c:v>
                </c:pt>
                <c:pt idx="5">
                  <c:v>-33</c:v>
                </c:pt>
                <c:pt idx="6">
                  <c:v>-43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611-4544-A8D3-5517A9A8D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779328"/>
        <c:axId val="478776376"/>
      </c:scatterChart>
      <c:valAx>
        <c:axId val="478779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Longitud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76376"/>
        <c:crosses val="autoZero"/>
        <c:crossBetween val="midCat"/>
      </c:valAx>
      <c:valAx>
        <c:axId val="47877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Angulo °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79328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G12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'Graficas grados 18'!$Y$2</c:f>
              <c:strCache>
                <c:ptCount val="1"/>
                <c:pt idx="0">
                  <c:v>Angulo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'Graficas grados 18'!$X$3:$X$6</c:f>
              <c:numCache>
                <c:formatCode>General</c:formatCode>
                <c:ptCount val="4"/>
                <c:pt idx="0">
                  <c:v>0</c:v>
                </c:pt>
                <c:pt idx="1">
                  <c:v>0.42</c:v>
                </c:pt>
                <c:pt idx="2">
                  <c:v>5.24</c:v>
                </c:pt>
                <c:pt idx="3">
                  <c:v>8.1000000000000014</c:v>
                </c:pt>
              </c:numCache>
            </c:numRef>
          </c:xVal>
          <c:yVal>
            <c:numRef>
              <c:f>'Graficas grados 18'!$Y$3:$Y$6</c:f>
              <c:numCache>
                <c:formatCode>0.0</c:formatCode>
                <c:ptCount val="4"/>
                <c:pt idx="0" formatCode="General">
                  <c:v>0</c:v>
                </c:pt>
                <c:pt idx="1">
                  <c:v>-10</c:v>
                </c:pt>
                <c:pt idx="2">
                  <c:v>-22</c:v>
                </c:pt>
                <c:pt idx="3">
                  <c:v>-27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CEF-4769-B2E5-4773ED383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779328"/>
        <c:axId val="478776376"/>
      </c:scatterChart>
      <c:valAx>
        <c:axId val="478779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Longitud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76376"/>
        <c:crosses val="autoZero"/>
        <c:crossBetween val="midCat"/>
      </c:valAx>
      <c:valAx>
        <c:axId val="47877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Angulo °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79328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G13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'Graficas grados 18'!$AA$2</c:f>
              <c:strCache>
                <c:ptCount val="1"/>
                <c:pt idx="0">
                  <c:v>Angulo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'Graficas grados 18'!$Z$3:$Z$6</c:f>
              <c:numCache>
                <c:formatCode>0.0</c:formatCode>
                <c:ptCount val="4"/>
                <c:pt idx="0" formatCode="General">
                  <c:v>0</c:v>
                </c:pt>
                <c:pt idx="1">
                  <c:v>14.2</c:v>
                </c:pt>
                <c:pt idx="2">
                  <c:v>15.239999999999998</c:v>
                </c:pt>
                <c:pt idx="3">
                  <c:v>17</c:v>
                </c:pt>
              </c:numCache>
            </c:numRef>
          </c:xVal>
          <c:yVal>
            <c:numRef>
              <c:f>'Graficas grados 18'!$AA$3:$AA$6</c:f>
              <c:numCache>
                <c:formatCode>General</c:formatCode>
                <c:ptCount val="4"/>
                <c:pt idx="0">
                  <c:v>0</c:v>
                </c:pt>
                <c:pt idx="1">
                  <c:v>-13</c:v>
                </c:pt>
                <c:pt idx="2">
                  <c:v>-27</c:v>
                </c:pt>
                <c:pt idx="3">
                  <c:v>-42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9AD-479F-8B5A-55C0C635A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779328"/>
        <c:axId val="478776376"/>
      </c:scatterChart>
      <c:valAx>
        <c:axId val="478779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Longitud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76376"/>
        <c:crosses val="autoZero"/>
        <c:crossBetween val="midCat"/>
      </c:valAx>
      <c:valAx>
        <c:axId val="47877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Angulo °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79328"/>
        <c:crosses val="autoZero"/>
        <c:crossBetween val="midCat"/>
      </c:valAx>
    </c:plotArea>
    <c:plotVisOnly val="1"/>
    <c:dispBlanksAs val="gap"/>
    <c:showDLblsOverMax val="0"/>
    <c:extLst/>
  </c:chart>
  <c:spPr>
    <a:noFill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G9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'18-Jul-2019 P graficas(m)'!$CF$20:$CF$32</c:f>
              <c:numCache>
                <c:formatCode>0.00</c:formatCode>
                <c:ptCount val="13"/>
                <c:pt idx="0">
                  <c:v>0</c:v>
                </c:pt>
                <c:pt idx="1">
                  <c:v>2.2100000000000009</c:v>
                </c:pt>
                <c:pt idx="2">
                  <c:v>5.6358788702323466</c:v>
                </c:pt>
                <c:pt idx="3">
                  <c:v>6.9958788702323478</c:v>
                </c:pt>
                <c:pt idx="4">
                  <c:v>8.2383052353518416</c:v>
                </c:pt>
                <c:pt idx="5">
                  <c:v>9.9124784154725987</c:v>
                </c:pt>
                <c:pt idx="6">
                  <c:v>13.912478415472599</c:v>
                </c:pt>
                <c:pt idx="7">
                  <c:v>21.220253901361865</c:v>
                </c:pt>
                <c:pt idx="8">
                  <c:v>37.820253901361866</c:v>
                </c:pt>
                <c:pt idx="9">
                  <c:v>39.510941123487925</c:v>
                </c:pt>
                <c:pt idx="10">
                  <c:v>42.521356052462295</c:v>
                </c:pt>
              </c:numCache>
            </c:numRef>
          </c:xVal>
          <c:yVal>
            <c:numRef>
              <c:f>'18-Jul-2019 P graficas(m)'!$CG$20:$CG$32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-0.66592339386414112</c:v>
                </c:pt>
                <c:pt idx="3">
                  <c:v>-0.66592339386414112</c:v>
                </c:pt>
                <c:pt idx="4">
                  <c:v>-1.1678962290414625</c:v>
                </c:pt>
                <c:pt idx="5">
                  <c:v>-1.4630981310752444</c:v>
                </c:pt>
                <c:pt idx="6">
                  <c:v>-1.4630981310752444</c:v>
                </c:pt>
                <c:pt idx="7">
                  <c:v>-3.150231038654232</c:v>
                </c:pt>
                <c:pt idx="8">
                  <c:v>-3.150231038654232</c:v>
                </c:pt>
                <c:pt idx="9">
                  <c:v>-3.3279294262092427</c:v>
                </c:pt>
                <c:pt idx="10">
                  <c:v>-3.7510156531278414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54-425A-A558-6BDD39901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'18-Jul-2019 P graficas(m)'!$N$20:$N$32</c:f>
              <c:numCache>
                <c:formatCode>0.00</c:formatCode>
                <c:ptCount val="13"/>
                <c:pt idx="0">
                  <c:v>0</c:v>
                </c:pt>
                <c:pt idx="1">
                  <c:v>2.3733866847594216</c:v>
                </c:pt>
                <c:pt idx="2">
                  <c:v>4.0110878349676033</c:v>
                </c:pt>
                <c:pt idx="3">
                  <c:v>6.7182129112776323</c:v>
                </c:pt>
                <c:pt idx="4">
                  <c:v>12.912653677724421</c:v>
                </c:pt>
              </c:numCache>
            </c:numRef>
          </c:xVal>
          <c:yVal>
            <c:numRef>
              <c:f>'18-Jul-2019 P graficas(m)'!$O$20:$O$32</c:f>
              <c:numCache>
                <c:formatCode>0.00</c:formatCode>
                <c:ptCount val="13"/>
                <c:pt idx="0">
                  <c:v>0</c:v>
                </c:pt>
                <c:pt idx="1">
                  <c:v>-0.41849210817730215</c:v>
                </c:pt>
                <c:pt idx="2">
                  <c:v>-0.6195765247957955</c:v>
                </c:pt>
                <c:pt idx="3">
                  <c:v>-1.2945386135188683</c:v>
                </c:pt>
                <c:pt idx="4">
                  <c:v>-2.3867856510438603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B6-4842-A6F5-E3D907888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'18-Jul-2019 P graficas(m)'!$N$20:$N$32</c:f>
              <c:numCache>
                <c:formatCode>0.00</c:formatCode>
                <c:ptCount val="13"/>
                <c:pt idx="0">
                  <c:v>0</c:v>
                </c:pt>
                <c:pt idx="1">
                  <c:v>2.3733866847594216</c:v>
                </c:pt>
                <c:pt idx="2">
                  <c:v>4.0110878349676033</c:v>
                </c:pt>
                <c:pt idx="3">
                  <c:v>6.7182129112776323</c:v>
                </c:pt>
                <c:pt idx="4">
                  <c:v>12.912653677724421</c:v>
                </c:pt>
              </c:numCache>
            </c:numRef>
          </c:xVal>
          <c:yVal>
            <c:numRef>
              <c:f>'18-Jul-2019 P graficas(m)'!$O$20:$O$32</c:f>
              <c:numCache>
                <c:formatCode>0.00</c:formatCode>
                <c:ptCount val="13"/>
                <c:pt idx="0">
                  <c:v>0</c:v>
                </c:pt>
                <c:pt idx="1">
                  <c:v>-0.41849210817730215</c:v>
                </c:pt>
                <c:pt idx="2">
                  <c:v>-0.6195765247957955</c:v>
                </c:pt>
                <c:pt idx="3">
                  <c:v>-1.2945386135188683</c:v>
                </c:pt>
                <c:pt idx="4">
                  <c:v>-2.3867856510438603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8E-490D-AF06-F1A51CD24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G3</a:t>
            </a:r>
          </a:p>
          <a:p>
            <a:pPr>
              <a:defRPr/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'18-Jul-2019 P graficas(m)'!$X$20:$X$32</c:f>
              <c:numCache>
                <c:formatCode>0.00</c:formatCode>
                <c:ptCount val="13"/>
                <c:pt idx="0">
                  <c:v>0</c:v>
                </c:pt>
                <c:pt idx="1">
                  <c:v>2.3000000000000007</c:v>
                </c:pt>
                <c:pt idx="2">
                  <c:v>2.6993177550236469</c:v>
                </c:pt>
                <c:pt idx="3">
                  <c:v>3.1691640654166013</c:v>
                </c:pt>
                <c:pt idx="4">
                  <c:v>3.9544658121747314</c:v>
                </c:pt>
                <c:pt idx="5">
                  <c:v>10.292181452120783</c:v>
                </c:pt>
                <c:pt idx="6">
                  <c:v>14.034450913567174</c:v>
                </c:pt>
              </c:numCache>
            </c:numRef>
          </c:xVal>
          <c:yVal>
            <c:numRef>
              <c:f>'18-Jul-2019 P graficas(m)'!$Y$20:$Y$32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-0.30090751157602413</c:v>
                </c:pt>
                <c:pt idx="3">
                  <c:v>-0.47191758323885846</c:v>
                </c:pt>
                <c:pt idx="4">
                  <c:v>-0.62456477954009415</c:v>
                </c:pt>
                <c:pt idx="5">
                  <c:v>-1.515272625684513</c:v>
                </c:pt>
                <c:pt idx="6">
                  <c:v>-2.1751357008188483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69-480A-9B78-64EDECF50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'18-Jul-2019 P graficas(m)'!$AH$20:$AH$32</c:f>
              <c:numCache>
                <c:formatCode>0.00</c:formatCode>
                <c:ptCount val="13"/>
                <c:pt idx="0">
                  <c:v>0</c:v>
                </c:pt>
                <c:pt idx="1">
                  <c:v>9.0630778703664677E-2</c:v>
                </c:pt>
                <c:pt idx="2">
                  <c:v>9.0630778703664705E-2</c:v>
                </c:pt>
                <c:pt idx="3">
                  <c:v>0.5712616266728241</c:v>
                </c:pt>
                <c:pt idx="4">
                  <c:v>10.07341276244621</c:v>
                </c:pt>
              </c:numCache>
            </c:numRef>
          </c:xVal>
          <c:yVal>
            <c:numRef>
              <c:f>'18-Jul-2019 P graficas(m)'!$AI$20:$AI$32</c:f>
              <c:numCache>
                <c:formatCode>0.00</c:formatCode>
                <c:ptCount val="13"/>
                <c:pt idx="0">
                  <c:v>0</c:v>
                </c:pt>
                <c:pt idx="1">
                  <c:v>-4.2261826174069796E-2</c:v>
                </c:pt>
                <c:pt idx="2">
                  <c:v>-0.44226182617407017</c:v>
                </c:pt>
                <c:pt idx="3">
                  <c:v>-0.58008050408256973</c:v>
                </c:pt>
                <c:pt idx="4">
                  <c:v>-2.4271115793275233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0C-47A3-B29B-88BC4F187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G5</a:t>
            </a:r>
          </a:p>
          <a:p>
            <a:pPr>
              <a:defRPr/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'18-Jul-2019 P graficas(m)'!$AR$20:$AR$32</c:f>
              <c:numCache>
                <c:formatCode>0.00</c:formatCode>
                <c:ptCount val="13"/>
                <c:pt idx="0">
                  <c:v>0</c:v>
                </c:pt>
                <c:pt idx="1">
                  <c:v>7.5399999999999991</c:v>
                </c:pt>
                <c:pt idx="2">
                  <c:v>11.888608422673151</c:v>
                </c:pt>
              </c:numCache>
            </c:numRef>
          </c:xVal>
          <c:yVal>
            <c:numRef>
              <c:f>'18-Jul-2019 P graficas(m)'!$AS$20:$AS$32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-0.84528384951809343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0BD-4287-BA8D-1867BC245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'Graficas grados 27'!$W$2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'Graficas grados 27'!$V$3:$V$8</c:f>
              <c:numCache>
                <c:formatCode>General</c:formatCode>
                <c:ptCount val="6"/>
                <c:pt idx="0">
                  <c:v>0</c:v>
                </c:pt>
                <c:pt idx="1">
                  <c:v>1.2</c:v>
                </c:pt>
                <c:pt idx="2">
                  <c:v>2.2999999999999998</c:v>
                </c:pt>
                <c:pt idx="3">
                  <c:v>4.9000000000000004</c:v>
                </c:pt>
                <c:pt idx="4">
                  <c:v>7.2</c:v>
                </c:pt>
                <c:pt idx="5">
                  <c:v>9.8000000000000007</c:v>
                </c:pt>
              </c:numCache>
            </c:numRef>
          </c:cat>
          <c:val>
            <c:numRef>
              <c:f>'Graficas grados 27'!$W$3:$W$8</c:f>
              <c:numCache>
                <c:formatCode>General</c:formatCode>
                <c:ptCount val="6"/>
                <c:pt idx="0">
                  <c:v>0</c:v>
                </c:pt>
                <c:pt idx="1">
                  <c:v>-10</c:v>
                </c:pt>
                <c:pt idx="2">
                  <c:v>-15</c:v>
                </c:pt>
                <c:pt idx="3">
                  <c:v>-15</c:v>
                </c:pt>
                <c:pt idx="4">
                  <c:v>-25</c:v>
                </c:pt>
                <c:pt idx="5">
                  <c:v>-35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E7-4AFA-BEC5-EC2106783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8764448"/>
        <c:axId val="498771664"/>
      </c:lineChart>
      <c:catAx>
        <c:axId val="49876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8771664"/>
        <c:crosses val="autoZero"/>
        <c:auto val="1"/>
        <c:lblAlgn val="ctr"/>
        <c:lblOffset val="100"/>
        <c:noMultiLvlLbl val="0"/>
      </c:catAx>
      <c:valAx>
        <c:axId val="498771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8764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G6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'18-Jul-2019 P graficas(m)'!$BB$20:$BB$32</c:f>
              <c:numCache>
                <c:formatCode>0.00</c:formatCode>
                <c:ptCount val="13"/>
                <c:pt idx="0">
                  <c:v>0</c:v>
                </c:pt>
                <c:pt idx="1">
                  <c:v>5.7564911636299918</c:v>
                </c:pt>
                <c:pt idx="2">
                  <c:v>6.3902627276245969</c:v>
                </c:pt>
                <c:pt idx="3">
                  <c:v>7.1630033886558504</c:v>
                </c:pt>
                <c:pt idx="4">
                  <c:v>11.263003388655852</c:v>
                </c:pt>
                <c:pt idx="5">
                  <c:v>13.756913514305413</c:v>
                </c:pt>
                <c:pt idx="6">
                  <c:v>15.316913514305412</c:v>
                </c:pt>
                <c:pt idx="7">
                  <c:v>20.437354262496985</c:v>
                </c:pt>
                <c:pt idx="8">
                  <c:v>23.789169471369995</c:v>
                </c:pt>
                <c:pt idx="9">
                  <c:v>25.329169471369994</c:v>
                </c:pt>
                <c:pt idx="10">
                  <c:v>29.353840923505416</c:v>
                </c:pt>
              </c:numCache>
            </c:numRef>
          </c:xVal>
          <c:yVal>
            <c:numRef>
              <c:f>'18-Jul-2019 P graficas(m)'!$BC$20:$BC$32</c:f>
              <c:numCache>
                <c:formatCode>0.00</c:formatCode>
                <c:ptCount val="13"/>
                <c:pt idx="0">
                  <c:v>0</c:v>
                </c:pt>
                <c:pt idx="1">
                  <c:v>-0.20102110100640558</c:v>
                </c:pt>
                <c:pt idx="2">
                  <c:v>-0.29009188562084753</c:v>
                </c:pt>
                <c:pt idx="3">
                  <c:v>-0.49714712170286385</c:v>
                </c:pt>
                <c:pt idx="4">
                  <c:v>-0.49714712170286385</c:v>
                </c:pt>
                <c:pt idx="5">
                  <c:v>-0.32275593734255059</c:v>
                </c:pt>
                <c:pt idx="6">
                  <c:v>-0.32275593734255059</c:v>
                </c:pt>
                <c:pt idx="7">
                  <c:v>-0.77073645506551358</c:v>
                </c:pt>
                <c:pt idx="8">
                  <c:v>-0.53635470328525259</c:v>
                </c:pt>
                <c:pt idx="9">
                  <c:v>-0.53635470328525259</c:v>
                </c:pt>
                <c:pt idx="10">
                  <c:v>-1.3186715843290866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DD-49E1-B6B9-1EDA9D07C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G7</a:t>
            </a:r>
          </a:p>
          <a:p>
            <a:pPr>
              <a:defRPr/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'18-Jul-2019 P graficas(m)'!$BL$20:$BL$32</c:f>
              <c:numCache>
                <c:formatCode>0.00</c:formatCode>
                <c:ptCount val="13"/>
                <c:pt idx="0">
                  <c:v>0</c:v>
                </c:pt>
                <c:pt idx="1">
                  <c:v>1.7105776600334306</c:v>
                </c:pt>
                <c:pt idx="2">
                  <c:v>4.7863566270775184</c:v>
                </c:pt>
                <c:pt idx="3">
                  <c:v>6.8863566270775181</c:v>
                </c:pt>
                <c:pt idx="4">
                  <c:v>7.2488797418921784</c:v>
                </c:pt>
                <c:pt idx="5">
                  <c:v>7.2488797418921784</c:v>
                </c:pt>
                <c:pt idx="6">
                  <c:v>13.126428460633477</c:v>
                </c:pt>
                <c:pt idx="7">
                  <c:v>14.406678539549349</c:v>
                </c:pt>
                <c:pt idx="8">
                  <c:v>20.613415852231299</c:v>
                </c:pt>
              </c:numCache>
            </c:numRef>
          </c:xVal>
          <c:yVal>
            <c:numRef>
              <c:f>'18-Jul-2019 P graficas(m)'!$BM$20:$BM$32</c:f>
              <c:numCache>
                <c:formatCode>0.00</c:formatCode>
                <c:ptCount val="13"/>
                <c:pt idx="0">
                  <c:v>0</c:v>
                </c:pt>
                <c:pt idx="1">
                  <c:v>-0.17978895682036403</c:v>
                </c:pt>
                <c:pt idx="2">
                  <c:v>-0.34098370204863104</c:v>
                </c:pt>
                <c:pt idx="3">
                  <c:v>-0.34098370204863104</c:v>
                </c:pt>
                <c:pt idx="4">
                  <c:v>-0.51003100674491098</c:v>
                </c:pt>
                <c:pt idx="5">
                  <c:v>-0.71003100674491026</c:v>
                </c:pt>
                <c:pt idx="6">
                  <c:v>-0.19581212453372721</c:v>
                </c:pt>
                <c:pt idx="7">
                  <c:v>-0.42155475550073673</c:v>
                </c:pt>
                <c:pt idx="8">
                  <c:v>-1.8544929716711569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87-458E-ACE5-8CC6A3203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G8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'18-Jul-2019 P graficas(m)'!$BV$20:$BV$32</c:f>
              <c:numCache>
                <c:formatCode>0.00</c:formatCode>
                <c:ptCount val="13"/>
                <c:pt idx="0">
                  <c:v>0</c:v>
                </c:pt>
                <c:pt idx="1">
                  <c:v>3.67</c:v>
                </c:pt>
                <c:pt idx="2">
                  <c:v>8.4218487098976276</c:v>
                </c:pt>
                <c:pt idx="3">
                  <c:v>9.4818487098976263</c:v>
                </c:pt>
                <c:pt idx="4">
                  <c:v>9.5637639143265272</c:v>
                </c:pt>
                <c:pt idx="5">
                  <c:v>9.5637639143265272</c:v>
                </c:pt>
                <c:pt idx="6">
                  <c:v>10.858191105326444</c:v>
                </c:pt>
                <c:pt idx="7">
                  <c:v>13.349959178019748</c:v>
                </c:pt>
              </c:numCache>
            </c:numRef>
          </c:xVal>
          <c:yVal>
            <c:numRef>
              <c:f>'18-Jul-2019 P graficas(m)'!$BW$20:$BW$32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0.41573289290632959</c:v>
                </c:pt>
                <c:pt idx="3">
                  <c:v>0.41573289290632959</c:v>
                </c:pt>
                <c:pt idx="4">
                  <c:v>0.35837524927122416</c:v>
                </c:pt>
                <c:pt idx="5">
                  <c:v>-0.24162475072877371</c:v>
                </c:pt>
                <c:pt idx="6">
                  <c:v>-1.1820811543967316</c:v>
                </c:pt>
                <c:pt idx="7">
                  <c:v>-1.991705679659094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DB-480D-B297-2793E5407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G10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'18-Jul-2019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3.5</c:v>
                </c:pt>
                <c:pt idx="2">
                  <c:v>4.7802500789158708</c:v>
                </c:pt>
                <c:pt idx="3">
                  <c:v>10.880250078915868</c:v>
                </c:pt>
                <c:pt idx="4">
                  <c:v>13.950081092014738</c:v>
                </c:pt>
                <c:pt idx="5">
                  <c:v>22.252010449907651</c:v>
                </c:pt>
              </c:numCache>
            </c:numRef>
          </c:xVal>
          <c:yVal>
            <c:numRef>
              <c:f>'18-Jul-2019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-0.22574263096700956</c:v>
                </c:pt>
                <c:pt idx="3">
                  <c:v>-0.22574263096700956</c:v>
                </c:pt>
                <c:pt idx="4">
                  <c:v>-0.65717924394321259</c:v>
                </c:pt>
                <c:pt idx="5">
                  <c:v>-2.1210333816754354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6B-41EF-850E-2631BF1DD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G11</a:t>
            </a:r>
          </a:p>
          <a:p>
            <a:pPr>
              <a:defRPr/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'18-Jul-2019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0.90237502543667647</c:v>
                </c:pt>
                <c:pt idx="2">
                  <c:v>6.7580760004618448</c:v>
                </c:pt>
                <c:pt idx="3">
                  <c:v>10.658076000461843</c:v>
                </c:pt>
                <c:pt idx="4">
                  <c:v>16.130565850916909</c:v>
                </c:pt>
                <c:pt idx="5">
                  <c:v>17.470565850916909</c:v>
                </c:pt>
                <c:pt idx="6">
                  <c:v>18.879098395973589</c:v>
                </c:pt>
                <c:pt idx="7">
                  <c:v>21.547927406636674</c:v>
                </c:pt>
              </c:numCache>
            </c:numRef>
          </c:xVal>
          <c:yVal>
            <c:numRef>
              <c:f>'18-Jul-2019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-0.22498736290769092</c:v>
                </c:pt>
                <c:pt idx="2">
                  <c:v>-0.63445786378570657</c:v>
                </c:pt>
                <c:pt idx="3">
                  <c:v>-0.63445786378570657</c:v>
                </c:pt>
                <c:pt idx="4">
                  <c:v>-0.34765682357437433</c:v>
                </c:pt>
                <c:pt idx="5">
                  <c:v>-0.34765682357437433</c:v>
                </c:pt>
                <c:pt idx="6">
                  <c:v>-0.64704965835194805</c:v>
                </c:pt>
                <c:pt idx="7">
                  <c:v>-1.1176362198293295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EE-41DC-8460-B6D4D297D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G12</a:t>
            </a:r>
          </a:p>
          <a:p>
            <a:pPr>
              <a:defRPr/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'18-Jul-2019 P graficas(m)'!$DK$20:$DK$32</c:f>
              <c:numCache>
                <c:formatCode>0.00</c:formatCode>
                <c:ptCount val="13"/>
                <c:pt idx="0">
                  <c:v>0</c:v>
                </c:pt>
                <c:pt idx="1">
                  <c:v>3.42</c:v>
                </c:pt>
                <c:pt idx="2">
                  <c:v>5.2123501104822187</c:v>
                </c:pt>
                <c:pt idx="3">
                  <c:v>8.0098522485809038</c:v>
                </c:pt>
                <c:pt idx="4">
                  <c:v>19.266852337017625</c:v>
                </c:pt>
              </c:numCache>
            </c:numRef>
          </c:xVal>
          <c:yVal>
            <c:numRef>
              <c:f>'18-Jul-2019 P graficas(m)'!$DL$20:$DL$32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-0.31603968335381327</c:v>
                </c:pt>
                <c:pt idx="3">
                  <c:v>-0.91066711909260523</c:v>
                </c:pt>
                <c:pt idx="4">
                  <c:v>-1.8955270121411423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7C-4FAD-9A22-0466087AC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G13</a:t>
            </a:r>
          </a:p>
          <a:p>
            <a:pPr>
              <a:defRPr/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'18-Jul-2019 P graficas(m)'!$DU$20:$DU$32</c:f>
              <c:numCache>
                <c:formatCode>0.00</c:formatCode>
                <c:ptCount val="13"/>
                <c:pt idx="0">
                  <c:v>0</c:v>
                </c:pt>
                <c:pt idx="1">
                  <c:v>14.2</c:v>
                </c:pt>
                <c:pt idx="2">
                  <c:v>15.213344867376643</c:v>
                </c:pt>
                <c:pt idx="3">
                  <c:v>16.921065345622399</c:v>
                </c:pt>
                <c:pt idx="4">
                  <c:v>17.954605979751701</c:v>
                </c:pt>
              </c:numCache>
            </c:numRef>
          </c:xVal>
          <c:yVal>
            <c:numRef>
              <c:f>'18-Jul-2019 P graficas(m)'!$DV$20:$DV$32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-0.23394909651761941</c:v>
                </c:pt>
                <c:pt idx="3">
                  <c:v>-0.65973163277303493</c:v>
                </c:pt>
                <c:pt idx="4">
                  <c:v>-0.93666801103273212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7C-439C-B4AC-454198A3D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'Graficas grados 25'!$C$2</c:f>
              <c:strCache>
                <c:ptCount val="1"/>
                <c:pt idx="0">
                  <c:v>Angulo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'Graficas grados 25'!$B$3:$B$8</c:f>
              <c:numCache>
                <c:formatCode>General</c:formatCode>
                <c:ptCount val="6"/>
                <c:pt idx="0">
                  <c:v>0</c:v>
                </c:pt>
                <c:pt idx="1">
                  <c:v>3.3000000000000007</c:v>
                </c:pt>
                <c:pt idx="2">
                  <c:v>4</c:v>
                </c:pt>
                <c:pt idx="3">
                  <c:v>6.18</c:v>
                </c:pt>
                <c:pt idx="4">
                  <c:v>9.32</c:v>
                </c:pt>
                <c:pt idx="5">
                  <c:v>14.219999999999999</c:v>
                </c:pt>
              </c:numCache>
            </c:numRef>
          </c:xVal>
          <c:yVal>
            <c:numRef>
              <c:f>'Graficas grados 25'!$C$3:$C$8</c:f>
              <c:numCache>
                <c:formatCode>General</c:formatCode>
                <c:ptCount val="6"/>
                <c:pt idx="0">
                  <c:v>-4</c:v>
                </c:pt>
                <c:pt idx="1">
                  <c:v>-14</c:v>
                </c:pt>
                <c:pt idx="2">
                  <c:v>-34</c:v>
                </c:pt>
                <c:pt idx="3">
                  <c:v>-45</c:v>
                </c:pt>
                <c:pt idx="4">
                  <c:v>-51</c:v>
                </c:pt>
                <c:pt idx="5">
                  <c:v>-55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52B-4466-AC6D-E5E0BFEA2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779328"/>
        <c:axId val="478776376"/>
      </c:scatterChart>
      <c:valAx>
        <c:axId val="478779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Longitud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76376"/>
        <c:crosses val="autoZero"/>
        <c:crossBetween val="midCat"/>
      </c:valAx>
      <c:valAx>
        <c:axId val="47877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Angulo °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79328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'Graficas grados 25'!$E$2</c:f>
              <c:strCache>
                <c:ptCount val="1"/>
                <c:pt idx="0">
                  <c:v>Angulo</c:v>
                </c:pt>
              </c:strCache>
            </c:strRef>
          </c:tx>
          <c:marker>
            <c:symbol val="none"/>
          </c:marker>
          <c:xVal>
            <c:numRef>
              <c:f>'Graficas grados 25'!$D$3:$D$8</c:f>
              <c:numCache>
                <c:formatCode>General</c:formatCode>
                <c:ptCount val="6"/>
                <c:pt idx="0">
                  <c:v>0</c:v>
                </c:pt>
                <c:pt idx="1">
                  <c:v>3.0600000000000005</c:v>
                </c:pt>
                <c:pt idx="2">
                  <c:v>3.5</c:v>
                </c:pt>
                <c:pt idx="3">
                  <c:v>3.8000000000000007</c:v>
                </c:pt>
                <c:pt idx="4">
                  <c:v>4.1999999999999993</c:v>
                </c:pt>
                <c:pt idx="5">
                  <c:v>6.8000000000000007</c:v>
                </c:pt>
              </c:numCache>
            </c:numRef>
          </c:xVal>
          <c:yVal>
            <c:numRef>
              <c:f>'Graficas grados 25'!$E$3:$E$8</c:f>
              <c:numCache>
                <c:formatCode>General</c:formatCode>
                <c:ptCount val="6"/>
                <c:pt idx="0">
                  <c:v>0</c:v>
                </c:pt>
                <c:pt idx="1">
                  <c:v>-10</c:v>
                </c:pt>
                <c:pt idx="2">
                  <c:v>-58</c:v>
                </c:pt>
                <c:pt idx="3">
                  <c:v>-78</c:v>
                </c:pt>
                <c:pt idx="4">
                  <c:v>-91</c:v>
                </c:pt>
                <c:pt idx="5">
                  <c:v>-111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72-4242-95F9-CC7059192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779328"/>
        <c:axId val="478776376"/>
      </c:scatterChart>
      <c:valAx>
        <c:axId val="478779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Longitud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76376"/>
        <c:crosses val="autoZero"/>
        <c:crossBetween val="midCat"/>
      </c:valAx>
      <c:valAx>
        <c:axId val="47877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Angulo °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79328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'Graficas grados 25'!$G$2</c:f>
              <c:strCache>
                <c:ptCount val="1"/>
                <c:pt idx="0">
                  <c:v>Angulo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'Graficas grados 25'!$F$3:$F$7</c:f>
              <c:numCache>
                <c:formatCode>General</c:formatCode>
                <c:ptCount val="5"/>
                <c:pt idx="0">
                  <c:v>0</c:v>
                </c:pt>
                <c:pt idx="1">
                  <c:v>1.8000000000000007</c:v>
                </c:pt>
                <c:pt idx="2">
                  <c:v>2</c:v>
                </c:pt>
                <c:pt idx="3">
                  <c:v>3.2799999999999994</c:v>
                </c:pt>
                <c:pt idx="4">
                  <c:v>6</c:v>
                </c:pt>
              </c:numCache>
            </c:numRef>
          </c:xVal>
          <c:yVal>
            <c:numRef>
              <c:f>'Graficas grados 25'!$G$3:$G$7</c:f>
              <c:numCache>
                <c:formatCode>General</c:formatCode>
                <c:ptCount val="5"/>
                <c:pt idx="0">
                  <c:v>0</c:v>
                </c:pt>
                <c:pt idx="1">
                  <c:v>-27</c:v>
                </c:pt>
                <c:pt idx="2">
                  <c:v>-41</c:v>
                </c:pt>
                <c:pt idx="3">
                  <c:v>-47</c:v>
                </c:pt>
                <c:pt idx="4">
                  <c:v>-62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B7-4FD2-B2EB-3108F6152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2845136"/>
        <c:axId val="532851368"/>
      </c:scatterChart>
      <c:valAx>
        <c:axId val="5328451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2851368"/>
        <c:crosses val="autoZero"/>
        <c:crossBetween val="midCat"/>
      </c:valAx>
      <c:valAx>
        <c:axId val="532851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2845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'Graficas grados 27'!$Y$2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'Graficas grados 27'!$X$3:$X$8</c:f>
              <c:numCache>
                <c:formatCode>General</c:formatCode>
                <c:ptCount val="6"/>
                <c:pt idx="0">
                  <c:v>0</c:v>
                </c:pt>
                <c:pt idx="1">
                  <c:v>4.0999999999999996</c:v>
                </c:pt>
                <c:pt idx="2">
                  <c:v>6</c:v>
                </c:pt>
                <c:pt idx="3">
                  <c:v>9.1</c:v>
                </c:pt>
                <c:pt idx="4">
                  <c:v>12</c:v>
                </c:pt>
                <c:pt idx="5">
                  <c:v>13.6</c:v>
                </c:pt>
              </c:numCache>
            </c:numRef>
          </c:cat>
          <c:val>
            <c:numRef>
              <c:f>'Graficas grados 27'!$Y$3:$Y$8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10</c:v>
                </c:pt>
                <c:pt idx="4">
                  <c:v>0</c:v>
                </c:pt>
                <c:pt idx="5">
                  <c:v>-15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F9-4E41-8A96-0DDF73858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009048"/>
        <c:axId val="494009376"/>
      </c:lineChart>
      <c:catAx>
        <c:axId val="49400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4009376"/>
        <c:crosses val="autoZero"/>
        <c:auto val="1"/>
        <c:lblAlgn val="ctr"/>
        <c:lblOffset val="100"/>
        <c:noMultiLvlLbl val="0"/>
      </c:catAx>
      <c:valAx>
        <c:axId val="49400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4009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'Graficas grados 25'!$I$2</c:f>
              <c:strCache>
                <c:ptCount val="1"/>
                <c:pt idx="0">
                  <c:v>Angulo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'Graficas grados 25'!$H$3:$H$8</c:f>
              <c:numCache>
                <c:formatCode>General</c:formatCode>
                <c:ptCount val="6"/>
                <c:pt idx="0">
                  <c:v>0</c:v>
                </c:pt>
                <c:pt idx="1">
                  <c:v>0.5</c:v>
                </c:pt>
                <c:pt idx="2">
                  <c:v>3</c:v>
                </c:pt>
                <c:pt idx="3">
                  <c:v>6</c:v>
                </c:pt>
                <c:pt idx="4">
                  <c:v>10.3</c:v>
                </c:pt>
                <c:pt idx="5">
                  <c:v>15.899999999999999</c:v>
                </c:pt>
              </c:numCache>
            </c:numRef>
          </c:xVal>
          <c:yVal>
            <c:numRef>
              <c:f>'Graficas grados 25'!$I$3:$I$8</c:f>
              <c:numCache>
                <c:formatCode>General</c:formatCode>
                <c:ptCount val="6"/>
                <c:pt idx="0">
                  <c:v>-5</c:v>
                </c:pt>
                <c:pt idx="1">
                  <c:v>-20</c:v>
                </c:pt>
                <c:pt idx="2">
                  <c:v>-30</c:v>
                </c:pt>
                <c:pt idx="3">
                  <c:v>-36</c:v>
                </c:pt>
                <c:pt idx="4">
                  <c:v>-38</c:v>
                </c:pt>
                <c:pt idx="5">
                  <c:v>-43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DA-4529-AE33-2C5DFF3D5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4040056"/>
        <c:axId val="534039400"/>
      </c:scatterChart>
      <c:valAx>
        <c:axId val="534040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Longitud</a:t>
                </a:r>
                <a:r>
                  <a:rPr lang="es-CO" baseline="0"/>
                  <a:t> (m)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4039400"/>
        <c:crosses val="autoZero"/>
        <c:crossBetween val="midCat"/>
      </c:valAx>
      <c:valAx>
        <c:axId val="534039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Inclinacion (grados)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4040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'Graficas grados 25'!$K$2</c:f>
              <c:strCache>
                <c:ptCount val="1"/>
                <c:pt idx="0">
                  <c:v>Angulo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'Graficas grados 25'!$J$3:$J$7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1.6600000000000001</c:v>
                </c:pt>
                <c:pt idx="3">
                  <c:v>2.9000000000000004</c:v>
                </c:pt>
                <c:pt idx="4">
                  <c:v>3.8699999999999992</c:v>
                </c:pt>
              </c:numCache>
            </c:numRef>
          </c:xVal>
          <c:yVal>
            <c:numRef>
              <c:f>'Graficas grados 25'!$K$3:$K$7</c:f>
              <c:numCache>
                <c:formatCode>General</c:formatCode>
                <c:ptCount val="5"/>
                <c:pt idx="0">
                  <c:v>4</c:v>
                </c:pt>
                <c:pt idx="1">
                  <c:v>4</c:v>
                </c:pt>
                <c:pt idx="2">
                  <c:v>-64</c:v>
                </c:pt>
                <c:pt idx="3">
                  <c:v>-111</c:v>
                </c:pt>
                <c:pt idx="4">
                  <c:v>-129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32-435C-9D5C-67B1A6DFF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4011848"/>
        <c:axId val="534016112"/>
      </c:scatterChart>
      <c:valAx>
        <c:axId val="534011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4016112"/>
        <c:crosses val="autoZero"/>
        <c:crossBetween val="midCat"/>
      </c:valAx>
      <c:valAx>
        <c:axId val="534016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40118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'Graficas grados 25'!$M$2</c:f>
              <c:strCache>
                <c:ptCount val="1"/>
                <c:pt idx="0">
                  <c:v>Angulo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'Graficas grados 25'!$L$3:$L$8</c:f>
              <c:numCache>
                <c:formatCode>General</c:formatCode>
                <c:ptCount val="6"/>
                <c:pt idx="0">
                  <c:v>0</c:v>
                </c:pt>
                <c:pt idx="1">
                  <c:v>6.1</c:v>
                </c:pt>
                <c:pt idx="2">
                  <c:v>7</c:v>
                </c:pt>
                <c:pt idx="3">
                  <c:v>19</c:v>
                </c:pt>
                <c:pt idx="4">
                  <c:v>21.45</c:v>
                </c:pt>
                <c:pt idx="5">
                  <c:v>22.1</c:v>
                </c:pt>
              </c:numCache>
            </c:numRef>
          </c:xVal>
          <c:yVal>
            <c:numRef>
              <c:f>'Graficas grados 25'!$M$3:$M$8</c:f>
              <c:numCache>
                <c:formatCode>General</c:formatCode>
                <c:ptCount val="6"/>
                <c:pt idx="0">
                  <c:v>0</c:v>
                </c:pt>
                <c:pt idx="1">
                  <c:v>-25</c:v>
                </c:pt>
                <c:pt idx="2">
                  <c:v>-25</c:v>
                </c:pt>
                <c:pt idx="3">
                  <c:v>-22</c:v>
                </c:pt>
                <c:pt idx="4">
                  <c:v>-44</c:v>
                </c:pt>
                <c:pt idx="5">
                  <c:v>-54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D81-4AF7-A377-601895F6E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4040056"/>
        <c:axId val="534013160"/>
      </c:scatterChart>
      <c:valAx>
        <c:axId val="534040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4013160"/>
        <c:crosses val="autoZero"/>
        <c:crossBetween val="midCat"/>
      </c:valAx>
      <c:valAx>
        <c:axId val="534013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4040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'Graficas grados 25'!$O$2</c:f>
              <c:strCache>
                <c:ptCount val="1"/>
                <c:pt idx="0">
                  <c:v>Angulo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'Graficas grados 25'!$N$3:$N$7</c:f>
              <c:numCache>
                <c:formatCode>General</c:formatCode>
                <c:ptCount val="5"/>
                <c:pt idx="0">
                  <c:v>0</c:v>
                </c:pt>
                <c:pt idx="1">
                  <c:v>4.0999999999999996</c:v>
                </c:pt>
                <c:pt idx="2">
                  <c:v>7.1</c:v>
                </c:pt>
                <c:pt idx="3">
                  <c:v>8.6999999999999993</c:v>
                </c:pt>
                <c:pt idx="4">
                  <c:v>9.0500000000000007</c:v>
                </c:pt>
              </c:numCache>
            </c:numRef>
          </c:xVal>
          <c:yVal>
            <c:numRef>
              <c:f>'Graficas grados 25'!$O$3:$O$7</c:f>
              <c:numCache>
                <c:formatCode>General</c:formatCode>
                <c:ptCount val="5"/>
                <c:pt idx="0">
                  <c:v>-8</c:v>
                </c:pt>
                <c:pt idx="1">
                  <c:v>-4</c:v>
                </c:pt>
                <c:pt idx="2">
                  <c:v>-29</c:v>
                </c:pt>
                <c:pt idx="3">
                  <c:v>-34</c:v>
                </c:pt>
                <c:pt idx="4">
                  <c:v>-44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3C2-4BE4-B846-A1E437D8F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795728"/>
        <c:axId val="478798680"/>
      </c:scatterChart>
      <c:valAx>
        <c:axId val="478795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98680"/>
        <c:crosses val="autoZero"/>
        <c:crossBetween val="midCat"/>
      </c:valAx>
      <c:valAx>
        <c:axId val="478798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95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'Graficas grados 25'!$Q$2</c:f>
              <c:strCache>
                <c:ptCount val="1"/>
                <c:pt idx="0">
                  <c:v>Angulo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'Graficas grados 25'!$P$3:$P$8</c:f>
              <c:numCache>
                <c:formatCode>General</c:formatCode>
                <c:ptCount val="6"/>
                <c:pt idx="0">
                  <c:v>0</c:v>
                </c:pt>
                <c:pt idx="1">
                  <c:v>9.3000000000000007</c:v>
                </c:pt>
                <c:pt idx="2">
                  <c:v>9.6999999999999993</c:v>
                </c:pt>
                <c:pt idx="3">
                  <c:v>12.45</c:v>
                </c:pt>
                <c:pt idx="4">
                  <c:v>17.3</c:v>
                </c:pt>
                <c:pt idx="5">
                  <c:v>22</c:v>
                </c:pt>
              </c:numCache>
            </c:numRef>
          </c:xVal>
          <c:yVal>
            <c:numRef>
              <c:f>'Graficas grados 25'!$Q$3:$Q$8</c:f>
              <c:numCache>
                <c:formatCode>General</c:formatCode>
                <c:ptCount val="6"/>
                <c:pt idx="0">
                  <c:v>0</c:v>
                </c:pt>
                <c:pt idx="1">
                  <c:v>-34</c:v>
                </c:pt>
                <c:pt idx="2">
                  <c:v>-60</c:v>
                </c:pt>
                <c:pt idx="3">
                  <c:v>-65</c:v>
                </c:pt>
                <c:pt idx="4">
                  <c:v>-65</c:v>
                </c:pt>
                <c:pt idx="5">
                  <c:v>-84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3B-4CE3-838E-A50CF37F7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852536"/>
        <c:axId val="471850240"/>
      </c:scatterChart>
      <c:valAx>
        <c:axId val="471852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1850240"/>
        <c:crosses val="autoZero"/>
        <c:crossBetween val="midCat"/>
      </c:valAx>
      <c:valAx>
        <c:axId val="47185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18525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'Graficas grados 25'!$S$2</c:f>
              <c:strCache>
                <c:ptCount val="1"/>
                <c:pt idx="0">
                  <c:v>Angulo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'Graficas grados 25'!$R$3:$R$9</c:f>
              <c:numCache>
                <c:formatCode>General</c:formatCode>
                <c:ptCount val="7"/>
                <c:pt idx="0">
                  <c:v>0</c:v>
                </c:pt>
                <c:pt idx="1">
                  <c:v>2.3000000000000007</c:v>
                </c:pt>
                <c:pt idx="2">
                  <c:v>4.0999999999999996</c:v>
                </c:pt>
                <c:pt idx="3">
                  <c:v>7.1999999999999993</c:v>
                </c:pt>
                <c:pt idx="4">
                  <c:v>8.8999999999999986</c:v>
                </c:pt>
                <c:pt idx="5">
                  <c:v>11.8</c:v>
                </c:pt>
                <c:pt idx="6">
                  <c:v>35.9</c:v>
                </c:pt>
              </c:numCache>
            </c:numRef>
          </c:xVal>
          <c:yVal>
            <c:numRef>
              <c:f>'Graficas grados 25'!$S$3:$S$9</c:f>
              <c:numCache>
                <c:formatCode>General</c:formatCode>
                <c:ptCount val="7"/>
                <c:pt idx="0">
                  <c:v>0</c:v>
                </c:pt>
                <c:pt idx="1">
                  <c:v>-18</c:v>
                </c:pt>
                <c:pt idx="2">
                  <c:v>-18</c:v>
                </c:pt>
                <c:pt idx="3">
                  <c:v>-44</c:v>
                </c:pt>
                <c:pt idx="4">
                  <c:v>-49</c:v>
                </c:pt>
                <c:pt idx="5">
                  <c:v>-49</c:v>
                </c:pt>
                <c:pt idx="6">
                  <c:v>-59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26-4B70-9130-F74C09819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3171112"/>
        <c:axId val="473173080"/>
      </c:scatterChart>
      <c:valAx>
        <c:axId val="473171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3173080"/>
        <c:crosses val="autoZero"/>
        <c:crossBetween val="midCat"/>
      </c:valAx>
      <c:valAx>
        <c:axId val="47317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31711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'Graficas grados 25'!$U$2</c:f>
              <c:strCache>
                <c:ptCount val="1"/>
                <c:pt idx="0">
                  <c:v>Angulo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'Graficas grados 25'!$T$3:$T$8</c:f>
              <c:numCache>
                <c:formatCode>General</c:formatCode>
                <c:ptCount val="6"/>
                <c:pt idx="0">
                  <c:v>0</c:v>
                </c:pt>
                <c:pt idx="1">
                  <c:v>3.6999999999999993</c:v>
                </c:pt>
                <c:pt idx="2">
                  <c:v>11.600000000000001</c:v>
                </c:pt>
                <c:pt idx="3">
                  <c:v>14.670000000000002</c:v>
                </c:pt>
                <c:pt idx="4">
                  <c:v>18.809999999999999</c:v>
                </c:pt>
                <c:pt idx="5">
                  <c:v>27.560000000000002</c:v>
                </c:pt>
              </c:numCache>
            </c:numRef>
          </c:xVal>
          <c:yVal>
            <c:numRef>
              <c:f>'Graficas grados 25'!$U$3:$U$8</c:f>
              <c:numCache>
                <c:formatCode>General</c:formatCode>
                <c:ptCount val="6"/>
                <c:pt idx="0">
                  <c:v>0</c:v>
                </c:pt>
                <c:pt idx="1">
                  <c:v>-12</c:v>
                </c:pt>
                <c:pt idx="2">
                  <c:v>-32</c:v>
                </c:pt>
                <c:pt idx="3">
                  <c:v>-46</c:v>
                </c:pt>
                <c:pt idx="4">
                  <c:v>-50</c:v>
                </c:pt>
                <c:pt idx="5">
                  <c:v>-58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F1-47D9-98E0-A2E6B66DD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320848"/>
        <c:axId val="557323472"/>
      </c:scatterChart>
      <c:valAx>
        <c:axId val="557320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7323472"/>
        <c:crosses val="autoZero"/>
        <c:crossBetween val="midCat"/>
      </c:valAx>
      <c:valAx>
        <c:axId val="557323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73208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'Graficas grados 25'!$W$2</c:f>
              <c:strCache>
                <c:ptCount val="1"/>
                <c:pt idx="0">
                  <c:v>Angulo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'Graficas grados 25'!$V$3:$V$9</c:f>
              <c:numCache>
                <c:formatCode>General</c:formatCode>
                <c:ptCount val="7"/>
                <c:pt idx="0">
                  <c:v>0</c:v>
                </c:pt>
                <c:pt idx="1">
                  <c:v>2.2400000000000002</c:v>
                </c:pt>
                <c:pt idx="2">
                  <c:v>5.43</c:v>
                </c:pt>
                <c:pt idx="3">
                  <c:v>7.4499999999999993</c:v>
                </c:pt>
                <c:pt idx="4">
                  <c:v>8.870000000000001</c:v>
                </c:pt>
                <c:pt idx="5">
                  <c:v>9.3000000000000007</c:v>
                </c:pt>
                <c:pt idx="6">
                  <c:v>9.8000000000000007</c:v>
                </c:pt>
              </c:numCache>
            </c:numRef>
          </c:xVal>
          <c:yVal>
            <c:numRef>
              <c:f>'Graficas grados 25'!$W$3:$W$9</c:f>
              <c:numCache>
                <c:formatCode>0.0</c:formatCode>
                <c:ptCount val="7"/>
                <c:pt idx="0" formatCode="General">
                  <c:v>-18</c:v>
                </c:pt>
                <c:pt idx="1">
                  <c:v>-22</c:v>
                </c:pt>
                <c:pt idx="2">
                  <c:v>-19</c:v>
                </c:pt>
                <c:pt idx="3">
                  <c:v>-19</c:v>
                </c:pt>
                <c:pt idx="4">
                  <c:v>-22</c:v>
                </c:pt>
                <c:pt idx="5">
                  <c:v>-68</c:v>
                </c:pt>
                <c:pt idx="6" formatCode="General">
                  <c:v>-103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EE-41EA-85AE-6ED4C7266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2841856"/>
        <c:axId val="532842184"/>
      </c:scatterChart>
      <c:valAx>
        <c:axId val="532841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2842184"/>
        <c:crosses val="autoZero"/>
        <c:crossBetween val="midCat"/>
      </c:valAx>
      <c:valAx>
        <c:axId val="53284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32841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'Graficas grados 25'!$Y$2</c:f>
              <c:strCache>
                <c:ptCount val="1"/>
                <c:pt idx="0">
                  <c:v>Angulo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'Graficas grados 25'!$X$3:$X$7</c:f>
              <c:numCache>
                <c:formatCode>General</c:formatCode>
                <c:ptCount val="5"/>
                <c:pt idx="0">
                  <c:v>0</c:v>
                </c:pt>
                <c:pt idx="1">
                  <c:v>2.5</c:v>
                </c:pt>
                <c:pt idx="2">
                  <c:v>7.1</c:v>
                </c:pt>
                <c:pt idx="3">
                  <c:v>9.5</c:v>
                </c:pt>
                <c:pt idx="4">
                  <c:v>12.2</c:v>
                </c:pt>
              </c:numCache>
            </c:numRef>
          </c:xVal>
          <c:yVal>
            <c:numRef>
              <c:f>'Graficas grados 25'!$Y$3:$Y$7</c:f>
              <c:numCache>
                <c:formatCode>0.0</c:formatCode>
                <c:ptCount val="5"/>
                <c:pt idx="0" formatCode="General">
                  <c:v>-3</c:v>
                </c:pt>
                <c:pt idx="1">
                  <c:v>-18</c:v>
                </c:pt>
                <c:pt idx="2">
                  <c:v>-23</c:v>
                </c:pt>
                <c:pt idx="3">
                  <c:v>-23</c:v>
                </c:pt>
                <c:pt idx="4">
                  <c:v>-33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4F-4205-833F-AED0B7CB7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382840"/>
        <c:axId val="557319536"/>
      </c:scatterChart>
      <c:valAx>
        <c:axId val="5573828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7319536"/>
        <c:crosses val="autoZero"/>
        <c:crossBetween val="midCat"/>
      </c:valAx>
      <c:valAx>
        <c:axId val="557319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573828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'Graficas grados 25'!$AA$2</c:f>
              <c:strCache>
                <c:ptCount val="1"/>
                <c:pt idx="0">
                  <c:v>Angulo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'Graficas grados 25'!$Z$3:$Z$5</c:f>
              <c:numCache>
                <c:formatCode>0.0</c:formatCode>
                <c:ptCount val="3"/>
                <c:pt idx="0" formatCode="General">
                  <c:v>0</c:v>
                </c:pt>
                <c:pt idx="1">
                  <c:v>7.35</c:v>
                </c:pt>
                <c:pt idx="2">
                  <c:v>13.93</c:v>
                </c:pt>
              </c:numCache>
            </c:numRef>
          </c:xVal>
          <c:yVal>
            <c:numRef>
              <c:f>'Graficas grados 25'!$AA$3:$AA$5</c:f>
              <c:numCache>
                <c:formatCode>General</c:formatCode>
                <c:ptCount val="3"/>
                <c:pt idx="0">
                  <c:v>0</c:v>
                </c:pt>
                <c:pt idx="1">
                  <c:v>5</c:v>
                </c:pt>
                <c:pt idx="2">
                  <c:v>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60-48C3-A15E-AA3CC3413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771456"/>
        <c:axId val="478778016"/>
      </c:scatterChart>
      <c:valAx>
        <c:axId val="478771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78016"/>
        <c:crosses val="autoZero"/>
        <c:crossBetween val="midCat"/>
      </c:valAx>
      <c:valAx>
        <c:axId val="478778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71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'Graficas grados 27'!$AA$2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'Graficas grados 27'!$Z$3:$Z$8</c:f>
              <c:numCache>
                <c:formatCode>General</c:formatCode>
                <c:ptCount val="6"/>
                <c:pt idx="0">
                  <c:v>0</c:v>
                </c:pt>
                <c:pt idx="1">
                  <c:v>5.3</c:v>
                </c:pt>
                <c:pt idx="2">
                  <c:v>8.6999999999999993</c:v>
                </c:pt>
                <c:pt idx="3">
                  <c:v>11.8</c:v>
                </c:pt>
                <c:pt idx="4">
                  <c:v>13.7</c:v>
                </c:pt>
                <c:pt idx="5">
                  <c:v>15.8</c:v>
                </c:pt>
              </c:numCache>
            </c:numRef>
          </c:cat>
          <c:val>
            <c:numRef>
              <c:f>'Graficas grados 27'!$AA$3:$AA$8</c:f>
              <c:numCache>
                <c:formatCode>General</c:formatCode>
                <c:ptCount val="6"/>
                <c:pt idx="0">
                  <c:v>0</c:v>
                </c:pt>
                <c:pt idx="1">
                  <c:v>-7</c:v>
                </c:pt>
                <c:pt idx="2">
                  <c:v>-7</c:v>
                </c:pt>
                <c:pt idx="3">
                  <c:v>-2</c:v>
                </c:pt>
                <c:pt idx="4">
                  <c:v>8</c:v>
                </c:pt>
                <c:pt idx="5">
                  <c:v>-82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A5-42D6-A43E-EC0535E52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4010360"/>
        <c:axId val="494013968"/>
      </c:lineChart>
      <c:catAx>
        <c:axId val="494010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4013968"/>
        <c:crosses val="autoZero"/>
        <c:auto val="1"/>
        <c:lblAlgn val="ctr"/>
        <c:lblOffset val="100"/>
        <c:noMultiLvlLbl val="0"/>
      </c:catAx>
      <c:valAx>
        <c:axId val="49401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4010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graficas(m)'!$CF$20:$CF$32</c:f>
              <c:numCache>
                <c:formatCode>0.00</c:formatCode>
                <c:ptCount val="13"/>
                <c:pt idx="0">
                  <c:v>0</c:v>
                </c:pt>
                <c:pt idx="1">
                  <c:v>2.3000000000000007</c:v>
                </c:pt>
                <c:pt idx="2">
                  <c:v>4.0119017293312762</c:v>
                </c:pt>
                <c:pt idx="3">
                  <c:v>7.1119017293312758</c:v>
                </c:pt>
                <c:pt idx="4">
                  <c:v>8.6398516080398586</c:v>
                </c:pt>
                <c:pt idx="5">
                  <c:v>11.528816232505923</c:v>
                </c:pt>
                <c:pt idx="6">
                  <c:v>35.628816232505919</c:v>
                </c:pt>
                <c:pt idx="7">
                  <c:v>36.022739333710803</c:v>
                </c:pt>
              </c:numCache>
            </c:numRef>
          </c:xVal>
          <c:yVal>
            <c:numRef>
              <c:f>'25-Jul-2019 P graficas(m)'!$CG$20:$CG$32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-0.55623058987490503</c:v>
                </c:pt>
                <c:pt idx="3">
                  <c:v>-0.55623058987490503</c:v>
                </c:pt>
                <c:pt idx="4">
                  <c:v>-1.3014615394163362</c:v>
                </c:pt>
                <c:pt idx="5">
                  <c:v>-1.5542131933845451</c:v>
                </c:pt>
                <c:pt idx="6">
                  <c:v>-1.5542131933845451</c:v>
                </c:pt>
                <c:pt idx="7">
                  <c:v>-1.623672464451317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65-448F-B345-0BA1D4144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graficas(m)'!$N$20:$N$32</c:f>
              <c:numCache>
                <c:formatCode>0.00</c:formatCode>
                <c:ptCount val="13"/>
                <c:pt idx="0">
                  <c:v>0</c:v>
                </c:pt>
                <c:pt idx="1">
                  <c:v>3.0600000000000005</c:v>
                </c:pt>
                <c:pt idx="2">
                  <c:v>3.4933154113253715</c:v>
                </c:pt>
                <c:pt idx="3">
                  <c:v>3.6940545932330293</c:v>
                </c:pt>
                <c:pt idx="4">
                  <c:v>4.0699316415473916</c:v>
                </c:pt>
                <c:pt idx="5">
                  <c:v>6.6032938099890046</c:v>
                </c:pt>
                <c:pt idx="6">
                  <c:v>7.6933372501006581</c:v>
                </c:pt>
              </c:numCache>
            </c:numRef>
          </c:xVal>
          <c:yVal>
            <c:numRef>
              <c:f>'25-Jul-2019 P graficas(m)'!$O$20:$O$32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-7.6405198173449262E-2</c:v>
                </c:pt>
                <c:pt idx="3">
                  <c:v>-0.29934864581666809</c:v>
                </c:pt>
                <c:pt idx="4">
                  <c:v>-0.43615670314693511</c:v>
                </c:pt>
                <c:pt idx="5">
                  <c:v>-1.0210294444409844</c:v>
                </c:pt>
                <c:pt idx="6">
                  <c:v>-1.4177728106987602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3E-4D2D-9F37-B86438788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graficas(m)'!$D$20:$D$32</c:f>
              <c:numCache>
                <c:formatCode>0.00</c:formatCode>
                <c:ptCount val="13"/>
                <c:pt idx="0">
                  <c:v>0</c:v>
                </c:pt>
                <c:pt idx="1">
                  <c:v>3.2919613658574205</c:v>
                </c:pt>
                <c:pt idx="2">
                  <c:v>3.9813267929659655</c:v>
                </c:pt>
                <c:pt idx="3">
                  <c:v>6.0298567062792454</c:v>
                </c:pt>
                <c:pt idx="4">
                  <c:v>9.1121660623049117</c:v>
                </c:pt>
                <c:pt idx="5">
                  <c:v>13.985323349609448</c:v>
                </c:pt>
                <c:pt idx="6">
                  <c:v>23.711572839642734</c:v>
                </c:pt>
              </c:numCache>
            </c:numRef>
          </c:xVal>
          <c:yVal>
            <c:numRef>
              <c:f>'25-Jul-2019 P graficas(m)'!$E$20:$E$32</c:f>
              <c:numCache>
                <c:formatCode>0.00</c:formatCode>
                <c:ptCount val="13"/>
                <c:pt idx="0">
                  <c:v>0</c:v>
                </c:pt>
                <c:pt idx="1">
                  <c:v>-0.23019636335561355</c:v>
                </c:pt>
                <c:pt idx="2">
                  <c:v>-0.35175008772246463</c:v>
                </c:pt>
                <c:pt idx="3">
                  <c:v>-1.0973540001724222</c:v>
                </c:pt>
                <c:pt idx="4">
                  <c:v>-1.6964942456547729</c:v>
                </c:pt>
                <c:pt idx="5">
                  <c:v>-2.2086837156662749</c:v>
                </c:pt>
                <c:pt idx="6">
                  <c:v>-2.8888093346714965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D9-4959-9B0D-86DF71233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graficas(m)'!$X$20:$X$32</c:f>
              <c:numCache>
                <c:formatCode>0.00</c:formatCode>
                <c:ptCount val="13"/>
                <c:pt idx="0">
                  <c:v>0</c:v>
                </c:pt>
                <c:pt idx="1">
                  <c:v>1.8000000000000007</c:v>
                </c:pt>
                <c:pt idx="2">
                  <c:v>1.9782013048376736</c:v>
                </c:pt>
                <c:pt idx="3">
                  <c:v>3.2201798344709482</c:v>
                </c:pt>
                <c:pt idx="4">
                  <c:v>5.9252793898726521</c:v>
                </c:pt>
                <c:pt idx="5">
                  <c:v>7.1809829640484413</c:v>
                </c:pt>
              </c:numCache>
            </c:numRef>
          </c:xVal>
          <c:yVal>
            <c:numRef>
              <c:f>'25-Jul-2019 P graficas(m)'!$Y$20:$Y$32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-9.0798099947909022E-2</c:v>
                </c:pt>
                <c:pt idx="3">
                  <c:v>-0.40045812631548361</c:v>
                </c:pt>
                <c:pt idx="4">
                  <c:v>-0.68477554640350113</c:v>
                </c:pt>
                <c:pt idx="5">
                  <c:v>-1.0212403050367782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E0-482D-9088-A3F29768F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graficas(m)'!$AH$20:$AH$32</c:f>
              <c:numCache>
                <c:formatCode>0.00</c:formatCode>
                <c:ptCount val="13"/>
                <c:pt idx="0">
                  <c:v>0</c:v>
                </c:pt>
                <c:pt idx="1">
                  <c:v>0.49809734904587277</c:v>
                </c:pt>
                <c:pt idx="2">
                  <c:v>2.9129119147685434</c:v>
                </c:pt>
                <c:pt idx="3">
                  <c:v>5.8673351738051673</c:v>
                </c:pt>
                <c:pt idx="4">
                  <c:v>10.143779323888744</c:v>
                </c:pt>
                <c:pt idx="5">
                  <c:v>15.740367955195678</c:v>
                </c:pt>
                <c:pt idx="6">
                  <c:v>20.880732597349084</c:v>
                </c:pt>
              </c:numCache>
            </c:numRef>
          </c:xVal>
          <c:yVal>
            <c:numRef>
              <c:f>'25-Jul-2019 P graficas(m)'!$AI$20:$AI$32</c:f>
              <c:numCache>
                <c:formatCode>0.00</c:formatCode>
                <c:ptCount val="13"/>
                <c:pt idx="0">
                  <c:v>0</c:v>
                </c:pt>
                <c:pt idx="1">
                  <c:v>-4.3577871373829083E-2</c:v>
                </c:pt>
                <c:pt idx="2">
                  <c:v>-0.69062548413013092</c:v>
                </c:pt>
                <c:pt idx="3">
                  <c:v>-1.2115700171309221</c:v>
                </c:pt>
                <c:pt idx="4">
                  <c:v>-1.6610424091818321</c:v>
                </c:pt>
                <c:pt idx="5">
                  <c:v>-1.8564795907158373</c:v>
                </c:pt>
                <c:pt idx="6">
                  <c:v>-2.3062032232937533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F9-4556-970B-9A06D6AF2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graficas(m)'!$AR$20:$AR$32</c:f>
              <c:numCache>
                <c:formatCode>0.00</c:formatCode>
                <c:ptCount val="13"/>
                <c:pt idx="0">
                  <c:v>0</c:v>
                </c:pt>
                <c:pt idx="1">
                  <c:v>0.9975640502598242</c:v>
                </c:pt>
                <c:pt idx="2">
                  <c:v>1.6575640502598243</c:v>
                </c:pt>
                <c:pt idx="3">
                  <c:v>2.1220762260955555</c:v>
                </c:pt>
                <c:pt idx="4">
                  <c:v>2.7836146353561784</c:v>
                </c:pt>
                <c:pt idx="5">
                  <c:v>4.0009669762139755</c:v>
                </c:pt>
              </c:numCache>
            </c:numRef>
          </c:xVal>
          <c:yVal>
            <c:numRef>
              <c:f>'25-Jul-2019 P graficas(m)'!$AS$20:$AS$32</c:f>
              <c:numCache>
                <c:formatCode>0.00</c:formatCode>
                <c:ptCount val="13"/>
                <c:pt idx="0">
                  <c:v>0</c:v>
                </c:pt>
                <c:pt idx="1">
                  <c:v>6.9756473744125302E-2</c:v>
                </c:pt>
                <c:pt idx="2">
                  <c:v>6.9756473744125302E-2</c:v>
                </c:pt>
                <c:pt idx="3">
                  <c:v>-1.0799515059186913</c:v>
                </c:pt>
                <c:pt idx="4">
                  <c:v>-1.7893645964892859</c:v>
                </c:pt>
                <c:pt idx="5">
                  <c:v>-2.1849063492892191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15-454C-90C0-EEB4C2B6A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graficas(m)'!$BB$20:$BB$32</c:f>
              <c:numCache>
                <c:formatCode>0.00</c:formatCode>
                <c:ptCount val="13"/>
                <c:pt idx="0">
                  <c:v>0</c:v>
                </c:pt>
                <c:pt idx="1">
                  <c:v>6.1</c:v>
                </c:pt>
                <c:pt idx="2">
                  <c:v>6.9156770083329846</c:v>
                </c:pt>
                <c:pt idx="3">
                  <c:v>18.915677008332985</c:v>
                </c:pt>
                <c:pt idx="4">
                  <c:v>21.362319368481689</c:v>
                </c:pt>
                <c:pt idx="5">
                  <c:v>21.964988873950102</c:v>
                </c:pt>
                <c:pt idx="6">
                  <c:v>23.540681278769632</c:v>
                </c:pt>
              </c:numCache>
            </c:numRef>
          </c:xVal>
          <c:yVal>
            <c:numRef>
              <c:f>'25-Jul-2019 P graficas(m)'!$BC$20:$BC$32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-0.38035643556662962</c:v>
                </c:pt>
                <c:pt idx="3">
                  <c:v>-0.38035643556662962</c:v>
                </c:pt>
                <c:pt idx="4">
                  <c:v>-0.2521333427714173</c:v>
                </c:pt>
                <c:pt idx="5">
                  <c:v>-0.4956276284917609</c:v>
                </c:pt>
                <c:pt idx="6">
                  <c:v>-0.77346471275884898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88-4640-9393-490ED8974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graficas(m)'!$BL$20:$BL$32</c:f>
              <c:numCache>
                <c:formatCode>0.00</c:formatCode>
                <c:ptCount val="13"/>
                <c:pt idx="0">
                  <c:v>0</c:v>
                </c:pt>
                <c:pt idx="1">
                  <c:v>4.0600990818404386</c:v>
                </c:pt>
                <c:pt idx="2">
                  <c:v>7.0527912326199109</c:v>
                </c:pt>
                <c:pt idx="3">
                  <c:v>8.5028836918785498</c:v>
                </c:pt>
                <c:pt idx="4">
                  <c:v>8.8515518362106622</c:v>
                </c:pt>
                <c:pt idx="5">
                  <c:v>22.49113921542974</c:v>
                </c:pt>
              </c:numCache>
            </c:numRef>
          </c:xVal>
          <c:yVal>
            <c:numRef>
              <c:f>'25-Jul-2019 P graficas(m)'!$BM$20:$BM$32</c:f>
              <c:numCache>
                <c:formatCode>0.00</c:formatCode>
                <c:ptCount val="13"/>
                <c:pt idx="0">
                  <c:v>0</c:v>
                </c:pt>
                <c:pt idx="1">
                  <c:v>-0.57060971393626825</c:v>
                </c:pt>
                <c:pt idx="2">
                  <c:v>-0.36134029270389234</c:v>
                </c:pt>
                <c:pt idx="3">
                  <c:v>-1.0375295114890113</c:v>
                </c:pt>
                <c:pt idx="4">
                  <c:v>-1.0680340214506918</c:v>
                </c:pt>
                <c:pt idx="5">
                  <c:v>-3.4730612821376767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21-434F-B648-79CBDBCD0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graficas(m)'!$BV$20:$BV$32</c:f>
              <c:numCache>
                <c:formatCode>0.00</c:formatCode>
                <c:ptCount val="13"/>
                <c:pt idx="0">
                  <c:v>0</c:v>
                </c:pt>
                <c:pt idx="1">
                  <c:v>9.3000000000000007</c:v>
                </c:pt>
                <c:pt idx="2">
                  <c:v>9.6316150290220168</c:v>
                </c:pt>
                <c:pt idx="3">
                  <c:v>12.103298656344727</c:v>
                </c:pt>
                <c:pt idx="4">
                  <c:v>16.934842942089695</c:v>
                </c:pt>
                <c:pt idx="5">
                  <c:v>21.634842942089694</c:v>
                </c:pt>
                <c:pt idx="6">
                  <c:v>22.315616316521201</c:v>
                </c:pt>
              </c:numCache>
            </c:numRef>
          </c:xVal>
          <c:yVal>
            <c:numRef>
              <c:f>'25-Jul-2019 P graficas(m)'!$BW$20:$BW$32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-0.22367716138829796</c:v>
                </c:pt>
                <c:pt idx="3">
                  <c:v>-1.4291978150582609</c:v>
                </c:pt>
                <c:pt idx="4">
                  <c:v>-1.8519031673844031</c:v>
                </c:pt>
                <c:pt idx="5">
                  <c:v>-1.8519031673844031</c:v>
                </c:pt>
                <c:pt idx="6">
                  <c:v>-2.0863122385935555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D2-40B7-BA34-59BC691CC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3.6999999999999993</c:v>
                </c:pt>
                <c:pt idx="2">
                  <c:v>11.427366045797067</c:v>
                </c:pt>
                <c:pt idx="3">
                  <c:v>14.312222391609806</c:v>
                </c:pt>
                <c:pt idx="4">
                  <c:v>18.329246698392428</c:v>
                </c:pt>
                <c:pt idx="5">
                  <c:v>27.057932138165896</c:v>
                </c:pt>
                <c:pt idx="6">
                  <c:v>27.176764306414881</c:v>
                </c:pt>
              </c:numCache>
            </c:numRef>
          </c:xVal>
          <c:yVal>
            <c:numRef>
              <c:f>'25-Jul-2019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-1.6425023574602993</c:v>
                </c:pt>
                <c:pt idx="3">
                  <c:v>-2.6925041974701021</c:v>
                </c:pt>
                <c:pt idx="4">
                  <c:v>-3.6940608452527259</c:v>
                </c:pt>
                <c:pt idx="5">
                  <c:v>-4.3044299905138228</c:v>
                </c:pt>
                <c:pt idx="6">
                  <c:v>-4.3211307626290303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8D-4139-8865-59BDC1C4D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b="1"/>
              <a:t>Estación G09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'27-jul-2019 P Graficas(m)'!$CF$20:$CF$32</c:f>
              <c:numCache>
                <c:formatCode>0.00</c:formatCode>
                <c:ptCount val="13"/>
                <c:pt idx="0">
                  <c:v>0</c:v>
                </c:pt>
                <c:pt idx="1">
                  <c:v>1.3</c:v>
                </c:pt>
                <c:pt idx="2">
                  <c:v>4.4000000000000004</c:v>
                </c:pt>
                <c:pt idx="3">
                  <c:v>4.9889763100685984</c:v>
                </c:pt>
                <c:pt idx="4">
                  <c:v>7.1889763100685986</c:v>
                </c:pt>
                <c:pt idx="5">
                  <c:v>9.1623308137190058</c:v>
                </c:pt>
                <c:pt idx="6">
                  <c:v>24.562330813719004</c:v>
                </c:pt>
                <c:pt idx="7">
                  <c:v>24.661099647778521</c:v>
                </c:pt>
              </c:numCache>
            </c:numRef>
          </c:xVal>
          <c:yVal>
            <c:numRef>
              <c:f>'27-jul-2019 P Graficas(m)'!$CG$20:$CG$32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-0.11448539722592682</c:v>
                </c:pt>
                <c:pt idx="4">
                  <c:v>-0.11448539722592682</c:v>
                </c:pt>
                <c:pt idx="5">
                  <c:v>-0.83272769820983128</c:v>
                </c:pt>
                <c:pt idx="6">
                  <c:v>-0.83272769820983128</c:v>
                </c:pt>
                <c:pt idx="7">
                  <c:v>-0.84837114471385455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51-417C-BB28-49C164919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2.130366596501144</c:v>
                </c:pt>
                <c:pt idx="2">
                  <c:v>5.3125959168299826</c:v>
                </c:pt>
                <c:pt idx="3">
                  <c:v>7.3298275770342212</c:v>
                </c:pt>
                <c:pt idx="4">
                  <c:v>8.7498275770342229</c:v>
                </c:pt>
                <c:pt idx="5">
                  <c:v>9.1792382769786887</c:v>
                </c:pt>
                <c:pt idx="6">
                  <c:v>9.5265674622081882</c:v>
                </c:pt>
                <c:pt idx="7">
                  <c:v>9.960718045681352</c:v>
                </c:pt>
              </c:numCache>
            </c:numRef>
          </c:xVal>
          <c:yVal>
            <c:numRef>
              <c:f>'25-Jul-2019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-0.69219806739988221</c:v>
                </c:pt>
                <c:pt idx="2">
                  <c:v>-0.91472121864364186</c:v>
                </c:pt>
                <c:pt idx="3">
                  <c:v>-0.80900258703289529</c:v>
                </c:pt>
                <c:pt idx="4">
                  <c:v>-0.80900258703289529</c:v>
                </c:pt>
                <c:pt idx="5">
                  <c:v>-0.8315070482173611</c:v>
                </c:pt>
                <c:pt idx="6">
                  <c:v>-1.1911769483866865</c:v>
                </c:pt>
                <c:pt idx="7">
                  <c:v>-1.4951724596527396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32-4B82-844C-347D59479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graficas(m)'!$DK$20:$DK$32</c:f>
              <c:numCache>
                <c:formatCode>0.00</c:formatCode>
                <c:ptCount val="13"/>
                <c:pt idx="0">
                  <c:v>0</c:v>
                </c:pt>
                <c:pt idx="1">
                  <c:v>2.4965738368864345</c:v>
                </c:pt>
                <c:pt idx="2">
                  <c:v>6.9398326378161483</c:v>
                </c:pt>
                <c:pt idx="3">
                  <c:v>9.3306999132363373</c:v>
                </c:pt>
                <c:pt idx="4">
                  <c:v>12.030699913236337</c:v>
                </c:pt>
                <c:pt idx="5">
                  <c:v>16.757777127694936</c:v>
                </c:pt>
              </c:numCache>
            </c:numRef>
          </c:xVal>
          <c:yVal>
            <c:numRef>
              <c:f>'25-Jul-2019 P graficas(m)'!$DL$20:$DL$32</c:f>
              <c:numCache>
                <c:formatCode>0.00</c:formatCode>
                <c:ptCount val="13"/>
                <c:pt idx="0">
                  <c:v>0</c:v>
                </c:pt>
                <c:pt idx="1">
                  <c:v>-0.13083989060735959</c:v>
                </c:pt>
                <c:pt idx="2">
                  <c:v>-1.321407498078955</c:v>
                </c:pt>
                <c:pt idx="3">
                  <c:v>-1.5305812806733345</c:v>
                </c:pt>
                <c:pt idx="4">
                  <c:v>-1.5305812806733345</c:v>
                </c:pt>
                <c:pt idx="5">
                  <c:v>-2.3640925334746004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6E-41E4-876E-B142FF235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graficas(m)'!$DU$20:$DU$32</c:f>
              <c:numCache>
                <c:formatCode>0.00</c:formatCode>
                <c:ptCount val="13"/>
                <c:pt idx="0">
                  <c:v>0</c:v>
                </c:pt>
                <c:pt idx="1">
                  <c:v>7.35</c:v>
                </c:pt>
                <c:pt idx="2">
                  <c:v>13.904961113443687</c:v>
                </c:pt>
                <c:pt idx="3">
                  <c:v>19.82365570904706</c:v>
                </c:pt>
              </c:numCache>
            </c:numRef>
          </c:xVal>
          <c:yVal>
            <c:numRef>
              <c:f>'25-Jul-2019 P graficas(m)'!$DV$20:$DV$32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0.57348478727959074</c:v>
                </c:pt>
                <c:pt idx="3">
                  <c:v>-0.47014076049866094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B5-404D-9EE0-02B5E17AF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 b="1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Estación </a:t>
            </a:r>
            <a:r>
              <a:rPr lang="en-US" sz="11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G09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Graficas(m)'!$CF$20:$CF$32</c:f>
              <c:numCache>
                <c:formatCode>0.00</c:formatCode>
                <c:ptCount val="13"/>
                <c:pt idx="0">
                  <c:v>0</c:v>
                </c:pt>
                <c:pt idx="1">
                  <c:v>1.3</c:v>
                </c:pt>
                <c:pt idx="2">
                  <c:v>4.4000000000000004</c:v>
                </c:pt>
                <c:pt idx="3">
                  <c:v>4.9889763100685984</c:v>
                </c:pt>
                <c:pt idx="4">
                  <c:v>7.1889763100685986</c:v>
                </c:pt>
                <c:pt idx="5">
                  <c:v>9.1623308137190058</c:v>
                </c:pt>
                <c:pt idx="6">
                  <c:v>24.562330813719004</c:v>
                </c:pt>
                <c:pt idx="7">
                  <c:v>24.661099647778521</c:v>
                </c:pt>
              </c:numCache>
            </c:numRef>
          </c:xVal>
          <c:yVal>
            <c:numRef>
              <c:f>'27-jul-2019 P Graficas(m)'!$CG$20:$CG$32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-0.11448539722592682</c:v>
                </c:pt>
                <c:pt idx="4">
                  <c:v>-0.11448539722592682</c:v>
                </c:pt>
                <c:pt idx="5">
                  <c:v>-0.83272769820983128</c:v>
                </c:pt>
                <c:pt idx="6">
                  <c:v>-0.83272769820983128</c:v>
                </c:pt>
                <c:pt idx="7">
                  <c:v>-0.84837114471385455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84DD-4C83-9593-A2DEC84212B2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graficas(m)'!$CF$20:$CF$32</c:f>
              <c:numCache>
                <c:formatCode>0.00</c:formatCode>
                <c:ptCount val="13"/>
                <c:pt idx="0">
                  <c:v>0</c:v>
                </c:pt>
                <c:pt idx="1">
                  <c:v>5.34</c:v>
                </c:pt>
                <c:pt idx="2">
                  <c:v>7.0021742684665949</c:v>
                </c:pt>
                <c:pt idx="3">
                  <c:v>15.002174268466595</c:v>
                </c:pt>
                <c:pt idx="4">
                  <c:v>23.240704421685329</c:v>
                </c:pt>
                <c:pt idx="5">
                  <c:v>32.918029400188217</c:v>
                </c:pt>
                <c:pt idx="6">
                  <c:v>48.859102923340203</c:v>
                </c:pt>
              </c:numCache>
            </c:numRef>
          </c:xVal>
          <c:yVal>
            <c:numRef>
              <c:f>'5-Jul-2019 P graficas(m)'!$CG$20:$CG$32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-1.0386417578970817</c:v>
                </c:pt>
                <c:pt idx="3">
                  <c:v>-1.0386417578970817</c:v>
                </c:pt>
                <c:pt idx="4">
                  <c:v>-0.31786376537394867</c:v>
                </c:pt>
                <c:pt idx="5">
                  <c:v>-1.5060898635741367</c:v>
                </c:pt>
                <c:pt idx="6">
                  <c:v>-2.6207983140052589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84DD-4C83-9593-A2DEC84212B2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graficas(m)'!$CF$20:$CF$32</c:f>
              <c:numCache>
                <c:formatCode>0.00</c:formatCode>
                <c:ptCount val="13"/>
                <c:pt idx="0">
                  <c:v>0</c:v>
                </c:pt>
                <c:pt idx="1">
                  <c:v>1.5999999999999996</c:v>
                </c:pt>
                <c:pt idx="2">
                  <c:v>2.8802500789158705</c:v>
                </c:pt>
                <c:pt idx="3">
                  <c:v>6.5352341761176103</c:v>
                </c:pt>
                <c:pt idx="4">
                  <c:v>7.5020090057359345</c:v>
                </c:pt>
                <c:pt idx="5">
                  <c:v>9.5940178717286013</c:v>
                </c:pt>
                <c:pt idx="6">
                  <c:v>12.794017871728601</c:v>
                </c:pt>
                <c:pt idx="7">
                  <c:v>19.64258631805372</c:v>
                </c:pt>
                <c:pt idx="8">
                  <c:v>21.539982434087413</c:v>
                </c:pt>
                <c:pt idx="9">
                  <c:v>24.139982434087411</c:v>
                </c:pt>
                <c:pt idx="10">
                  <c:v>29.560126763844504</c:v>
                </c:pt>
                <c:pt idx="11">
                  <c:v>40.810126763844508</c:v>
                </c:pt>
                <c:pt idx="12">
                  <c:v>42.105179871363774</c:v>
                </c:pt>
              </c:numCache>
            </c:numRef>
          </c:xVal>
          <c:yVal>
            <c:numRef>
              <c:f>'11-Jul-2019 P graficas(m)'!$CG$20:$CG$32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-0.22574263096700956</c:v>
                </c:pt>
                <c:pt idx="3">
                  <c:v>-0.417292230816184</c:v>
                </c:pt>
                <c:pt idx="4">
                  <c:v>-1.021400192042037</c:v>
                </c:pt>
                <c:pt idx="5">
                  <c:v>-1.2044272518121193</c:v>
                </c:pt>
                <c:pt idx="6">
                  <c:v>-1.2044272518121193</c:v>
                </c:pt>
                <c:pt idx="7">
                  <c:v>-0.36352878231660191</c:v>
                </c:pt>
                <c:pt idx="8">
                  <c:v>-0.26409046545500853</c:v>
                </c:pt>
                <c:pt idx="9">
                  <c:v>-0.26409046545500853</c:v>
                </c:pt>
                <c:pt idx="10">
                  <c:v>0.30558965935370314</c:v>
                </c:pt>
                <c:pt idx="11">
                  <c:v>0.30558965935370314</c:v>
                </c:pt>
                <c:pt idx="12">
                  <c:v>0.19228719378174777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84DD-4C83-9593-A2DEC84212B2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graficas(m)'!$CF$20:$CF$32</c:f>
              <c:numCache>
                <c:formatCode>0.00</c:formatCode>
                <c:ptCount val="13"/>
                <c:pt idx="0">
                  <c:v>0</c:v>
                </c:pt>
                <c:pt idx="1">
                  <c:v>2.2100000000000009</c:v>
                </c:pt>
                <c:pt idx="2">
                  <c:v>5.6358788702323466</c:v>
                </c:pt>
                <c:pt idx="3">
                  <c:v>6.9958788702323478</c:v>
                </c:pt>
                <c:pt idx="4">
                  <c:v>8.2383052353518416</c:v>
                </c:pt>
                <c:pt idx="5">
                  <c:v>9.9124784154725987</c:v>
                </c:pt>
                <c:pt idx="6">
                  <c:v>13.912478415472599</c:v>
                </c:pt>
                <c:pt idx="7">
                  <c:v>21.220253901361865</c:v>
                </c:pt>
                <c:pt idx="8">
                  <c:v>37.820253901361866</c:v>
                </c:pt>
                <c:pt idx="9">
                  <c:v>39.510941123487925</c:v>
                </c:pt>
                <c:pt idx="10">
                  <c:v>42.521356052462295</c:v>
                </c:pt>
              </c:numCache>
            </c:numRef>
          </c:xVal>
          <c:yVal>
            <c:numRef>
              <c:f>'18-Jul-2019 P graficas(m)'!$CG$20:$CG$32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-0.66592339386414112</c:v>
                </c:pt>
                <c:pt idx="3">
                  <c:v>-0.66592339386414112</c:v>
                </c:pt>
                <c:pt idx="4">
                  <c:v>-1.1678962290414625</c:v>
                </c:pt>
                <c:pt idx="5">
                  <c:v>-1.4630981310752444</c:v>
                </c:pt>
                <c:pt idx="6">
                  <c:v>-1.4630981310752444</c:v>
                </c:pt>
                <c:pt idx="7">
                  <c:v>-3.150231038654232</c:v>
                </c:pt>
                <c:pt idx="8">
                  <c:v>-3.150231038654232</c:v>
                </c:pt>
                <c:pt idx="9">
                  <c:v>-3.3279294262092427</c:v>
                </c:pt>
                <c:pt idx="10">
                  <c:v>-3.7510156531278414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84DD-4C83-9593-A2DEC84212B2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graficas(m)'!$CF$20:$CF$32</c:f>
              <c:numCache>
                <c:formatCode>0.00</c:formatCode>
                <c:ptCount val="13"/>
                <c:pt idx="0">
                  <c:v>0</c:v>
                </c:pt>
                <c:pt idx="1">
                  <c:v>2.3000000000000007</c:v>
                </c:pt>
                <c:pt idx="2">
                  <c:v>4.0119017293312762</c:v>
                </c:pt>
                <c:pt idx="3">
                  <c:v>7.1119017293312758</c:v>
                </c:pt>
                <c:pt idx="4">
                  <c:v>8.6398516080398586</c:v>
                </c:pt>
                <c:pt idx="5">
                  <c:v>11.528816232505923</c:v>
                </c:pt>
                <c:pt idx="6">
                  <c:v>35.628816232505919</c:v>
                </c:pt>
                <c:pt idx="7">
                  <c:v>36.022739333710803</c:v>
                </c:pt>
              </c:numCache>
            </c:numRef>
          </c:xVal>
          <c:yVal>
            <c:numRef>
              <c:f>'25-Jul-2019 P graficas(m)'!$CG$20:$CG$32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-0.55623058987490503</c:v>
                </c:pt>
                <c:pt idx="3">
                  <c:v>-0.55623058987490503</c:v>
                </c:pt>
                <c:pt idx="4">
                  <c:v>-1.3014615394163362</c:v>
                </c:pt>
                <c:pt idx="5">
                  <c:v>-1.5542131933845451</c:v>
                </c:pt>
                <c:pt idx="6">
                  <c:v>-1.5542131933845451</c:v>
                </c:pt>
                <c:pt idx="7">
                  <c:v>-1.623672464451317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84DD-4C83-9593-A2DEC8421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s-ES" sz="1000" b="0" i="0" baseline="0">
                    <a:effectLst/>
                  </a:rPr>
                  <a:t>Longitud (m)</a:t>
                </a:r>
                <a:endParaRPr lang="es-ES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2702357157114829"/>
              <c:y val="0.90327857846794291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CO" sz="1000" b="0" i="0" baseline="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Inclinación </a:t>
                </a:r>
                <a:r>
                  <a:rPr lang="es-ES" sz="1000" b="0" i="0" baseline="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(m)</a:t>
                </a:r>
                <a:endParaRPr lang="es-ES" sz="1000" b="0"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layout/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 b="1">
                <a:effectLst/>
              </a:rPr>
              <a:t>Estación </a:t>
            </a:r>
            <a:r>
              <a:rPr lang="en-US" sz="1100"/>
              <a:t>G02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Graficas(m)'!$N$20:$N$32</c:f>
              <c:numCache>
                <c:formatCode>0.00</c:formatCode>
                <c:ptCount val="13"/>
                <c:pt idx="0">
                  <c:v>0</c:v>
                </c:pt>
                <c:pt idx="1">
                  <c:v>0.4</c:v>
                </c:pt>
                <c:pt idx="2">
                  <c:v>0.99088465180732477</c:v>
                </c:pt>
                <c:pt idx="3">
                  <c:v>1.5971024344564317</c:v>
                </c:pt>
                <c:pt idx="4">
                  <c:v>2.3824041812145631</c:v>
                </c:pt>
                <c:pt idx="5">
                  <c:v>3.9798816365506076</c:v>
                </c:pt>
              </c:numCache>
            </c:numRef>
          </c:xVal>
          <c:yVal>
            <c:numRef>
              <c:f>'27-jul-2019 P Graficas(m)'!$O$20:$O$32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-0.1041889066001582</c:v>
                </c:pt>
                <c:pt idx="3">
                  <c:v>-0.45418890660015809</c:v>
                </c:pt>
                <c:pt idx="4">
                  <c:v>-0.30154171029892224</c:v>
                </c:pt>
                <c:pt idx="5">
                  <c:v>-0.88297595395255901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7AB2-4B3A-8126-5E5EEEE74A23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graficas(m)'!$N$20:$N$32</c:f>
              <c:numCache>
                <c:formatCode>0.00</c:formatCode>
                <c:ptCount val="13"/>
                <c:pt idx="0">
                  <c:v>0</c:v>
                </c:pt>
                <c:pt idx="1">
                  <c:v>1.1100000000000001</c:v>
                </c:pt>
                <c:pt idx="2">
                  <c:v>3.0020766662381932</c:v>
                </c:pt>
                <c:pt idx="3">
                  <c:v>4.3447135647799984</c:v>
                </c:pt>
                <c:pt idx="4">
                  <c:v>6.9483181190614101</c:v>
                </c:pt>
                <c:pt idx="5">
                  <c:v>7.8903545810809623</c:v>
                </c:pt>
              </c:numCache>
            </c:numRef>
          </c:xVal>
          <c:yVal>
            <c:numRef>
              <c:f>'5-Jul-2019 P graficas(m)'!$O$20:$O$32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-0.47174769641935205</c:v>
                </c:pt>
                <c:pt idx="3">
                  <c:v>-0.83150616911185593</c:v>
                </c:pt>
                <c:pt idx="4">
                  <c:v>-1.9907056018778864</c:v>
                </c:pt>
                <c:pt idx="5">
                  <c:v>-2.2608302105785456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7AB2-4B3A-8126-5E5EEEE74A23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graficas(m)'!$N$20:$N$32</c:f>
              <c:numCache>
                <c:formatCode>0.00</c:formatCode>
                <c:ptCount val="13"/>
                <c:pt idx="0">
                  <c:v>0</c:v>
                </c:pt>
                <c:pt idx="1">
                  <c:v>0.7</c:v>
                </c:pt>
                <c:pt idx="2">
                  <c:v>1.7968015476952077</c:v>
                </c:pt>
                <c:pt idx="3">
                  <c:v>2.7332245639014481</c:v>
                </c:pt>
                <c:pt idx="4">
                  <c:v>6.8867056169444414</c:v>
                </c:pt>
                <c:pt idx="5">
                  <c:v>7.4326060003471692</c:v>
                </c:pt>
              </c:numCache>
            </c:numRef>
          </c:xVal>
          <c:yVal>
            <c:numRef>
              <c:f>'11-Jul-2019 P graficas(m)'!$O$20:$O$32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-0.37765905917030179</c:v>
                </c:pt>
                <c:pt idx="3">
                  <c:v>-0.45958545735310041</c:v>
                </c:pt>
                <c:pt idx="4">
                  <c:v>-1.5725073512939396</c:v>
                </c:pt>
                <c:pt idx="5">
                  <c:v>-1.6395354901667707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7AB2-4B3A-8126-5E5EEEE74A23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graficas(m)'!$N$20:$N$32</c:f>
              <c:numCache>
                <c:formatCode>0.00</c:formatCode>
                <c:ptCount val="13"/>
                <c:pt idx="0">
                  <c:v>0</c:v>
                </c:pt>
                <c:pt idx="1">
                  <c:v>2.3733866847594216</c:v>
                </c:pt>
                <c:pt idx="2">
                  <c:v>4.0110878349676033</c:v>
                </c:pt>
                <c:pt idx="3">
                  <c:v>6.7182129112776323</c:v>
                </c:pt>
                <c:pt idx="4">
                  <c:v>12.912653677724421</c:v>
                </c:pt>
              </c:numCache>
            </c:numRef>
          </c:xVal>
          <c:yVal>
            <c:numRef>
              <c:f>'18-Jul-2019 P graficas(m)'!$O$20:$O$32</c:f>
              <c:numCache>
                <c:formatCode>0.00</c:formatCode>
                <c:ptCount val="13"/>
                <c:pt idx="0">
                  <c:v>0</c:v>
                </c:pt>
                <c:pt idx="1">
                  <c:v>-0.41849210817730215</c:v>
                </c:pt>
                <c:pt idx="2">
                  <c:v>-0.6195765247957955</c:v>
                </c:pt>
                <c:pt idx="3">
                  <c:v>-1.2945386135188683</c:v>
                </c:pt>
                <c:pt idx="4">
                  <c:v>-2.3867856510438603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7AB2-4B3A-8126-5E5EEEE74A23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graficas(m)'!$N$20:$N$32</c:f>
              <c:numCache>
                <c:formatCode>0.00</c:formatCode>
                <c:ptCount val="13"/>
                <c:pt idx="0">
                  <c:v>0</c:v>
                </c:pt>
                <c:pt idx="1">
                  <c:v>3.0600000000000005</c:v>
                </c:pt>
                <c:pt idx="2">
                  <c:v>3.4933154113253715</c:v>
                </c:pt>
                <c:pt idx="3">
                  <c:v>3.6940545932330293</c:v>
                </c:pt>
                <c:pt idx="4">
                  <c:v>4.0699316415473916</c:v>
                </c:pt>
                <c:pt idx="5">
                  <c:v>6.6032938099890046</c:v>
                </c:pt>
                <c:pt idx="6">
                  <c:v>7.6933372501006581</c:v>
                </c:pt>
              </c:numCache>
            </c:numRef>
          </c:xVal>
          <c:yVal>
            <c:numRef>
              <c:f>'25-Jul-2019 P graficas(m)'!$O$20:$O$32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-7.6405198173449262E-2</c:v>
                </c:pt>
                <c:pt idx="3">
                  <c:v>-0.29934864581666809</c:v>
                </c:pt>
                <c:pt idx="4">
                  <c:v>-0.43615670314693511</c:v>
                </c:pt>
                <c:pt idx="5">
                  <c:v>-1.0210294444409844</c:v>
                </c:pt>
                <c:pt idx="6">
                  <c:v>-1.4177728106987602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AB2-4B3A-8126-5E5EEEE74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s-ES" b="0"/>
                  <a:t>Longitud (m)</a:t>
                </a:r>
              </a:p>
            </c:rich>
          </c:tx>
          <c:layout>
            <c:manualLayout>
              <c:xMode val="edge"/>
              <c:yMode val="edge"/>
              <c:x val="0.38103562464437979"/>
              <c:y val="0.91058377735429585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s-CO" sz="1000" b="0" i="0" baseline="0">
                    <a:effectLst/>
                  </a:rPr>
                  <a:t>Inclinación </a:t>
                </a:r>
                <a:r>
                  <a:rPr lang="es-ES" sz="1000" b="0" i="0" baseline="0">
                    <a:effectLst/>
                  </a:rPr>
                  <a:t> (m)</a:t>
                </a:r>
                <a:endParaRPr lang="es-ES" sz="1000">
                  <a:effectLst/>
                </a:endParaRPr>
              </a:p>
            </c:rich>
          </c:tx>
          <c:layout/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 rtl="0">
              <a:defRPr/>
            </a:pPr>
            <a:r>
              <a:rPr lang="es-CO"/>
              <a:t>Estación </a:t>
            </a:r>
            <a:r>
              <a:rPr lang="en-US"/>
              <a:t>G01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Graficas(m)'!$D$20:$D$32</c:f>
              <c:numCache>
                <c:formatCode>0.00</c:formatCode>
                <c:ptCount val="13"/>
                <c:pt idx="0">
                  <c:v>0</c:v>
                </c:pt>
                <c:pt idx="1">
                  <c:v>0.4</c:v>
                </c:pt>
                <c:pt idx="2">
                  <c:v>1.3678833994094854</c:v>
                </c:pt>
                <c:pt idx="3">
                  <c:v>3.3878833994094859</c:v>
                </c:pt>
                <c:pt idx="4">
                  <c:v>4.633126772024168</c:v>
                </c:pt>
                <c:pt idx="5">
                  <c:v>5.913376850940038</c:v>
                </c:pt>
                <c:pt idx="6">
                  <c:v>8.5723577840729988</c:v>
                </c:pt>
                <c:pt idx="7">
                  <c:v>11.822223369013287</c:v>
                </c:pt>
                <c:pt idx="8">
                  <c:v>14.481204302146248</c:v>
                </c:pt>
                <c:pt idx="9">
                  <c:v>14.781204302146248</c:v>
                </c:pt>
              </c:numCache>
            </c:numRef>
          </c:xVal>
          <c:yVal>
            <c:numRef>
              <c:f>'27-jul-2019 P Graficas(m)'!$E$20:$E$32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-0.35228074762543871</c:v>
                </c:pt>
                <c:pt idx="3">
                  <c:v>-0.35228074762543871</c:v>
                </c:pt>
                <c:pt idx="4">
                  <c:v>-0.24333606919086601</c:v>
                </c:pt>
                <c:pt idx="5">
                  <c:v>-0.46907870015787539</c:v>
                </c:pt>
                <c:pt idx="6">
                  <c:v>-0.93792877985858714</c:v>
                </c:pt>
                <c:pt idx="7">
                  <c:v>-1.5109677661594574</c:v>
                </c:pt>
                <c:pt idx="8">
                  <c:v>-1.9798178458601692</c:v>
                </c:pt>
                <c:pt idx="9">
                  <c:v>-1.9798178458601692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B2A7-450E-A66C-51331E28447D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graficas(m)'!$D$20:$D$32</c:f>
              <c:numCache>
                <c:formatCode>0.00</c:formatCode>
                <c:ptCount val="13"/>
                <c:pt idx="0">
                  <c:v>0</c:v>
                </c:pt>
                <c:pt idx="1">
                  <c:v>2.36</c:v>
                </c:pt>
                <c:pt idx="2">
                  <c:v>3.9282229195932885</c:v>
                </c:pt>
                <c:pt idx="3">
                  <c:v>6.3947956552283109</c:v>
                </c:pt>
                <c:pt idx="4">
                  <c:v>15.271653998824849</c:v>
                </c:pt>
                <c:pt idx="5">
                  <c:v>16.220457171536641</c:v>
                </c:pt>
              </c:numCache>
            </c:numRef>
          </c:xVal>
          <c:yVal>
            <c:numRef>
              <c:f>'5-Jul-2019 P graficas(m)'!$E$20:$E$32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-0.19255356258013301</c:v>
                </c:pt>
                <c:pt idx="3">
                  <c:v>-1.2907424988847933</c:v>
                </c:pt>
                <c:pt idx="4">
                  <c:v>-3.6692895233769591</c:v>
                </c:pt>
                <c:pt idx="5">
                  <c:v>-3.8709638634701857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B2A7-450E-A66C-51331E28447D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graficas(m)'!$N$20:$N$32</c:f>
              <c:numCache>
                <c:formatCode>0.00</c:formatCode>
                <c:ptCount val="13"/>
                <c:pt idx="0">
                  <c:v>0</c:v>
                </c:pt>
                <c:pt idx="1">
                  <c:v>0.7</c:v>
                </c:pt>
                <c:pt idx="2">
                  <c:v>1.7968015476952077</c:v>
                </c:pt>
                <c:pt idx="3">
                  <c:v>2.7332245639014481</c:v>
                </c:pt>
                <c:pt idx="4">
                  <c:v>6.8867056169444414</c:v>
                </c:pt>
                <c:pt idx="5">
                  <c:v>7.4326060003471692</c:v>
                </c:pt>
              </c:numCache>
            </c:numRef>
          </c:xVal>
          <c:yVal>
            <c:numRef>
              <c:f>'11-Jul-2019 P graficas(m)'!$O$20:$O$32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-0.37765905917030179</c:v>
                </c:pt>
                <c:pt idx="3">
                  <c:v>-0.45958545735310041</c:v>
                </c:pt>
                <c:pt idx="4">
                  <c:v>-1.5725073512939396</c:v>
                </c:pt>
                <c:pt idx="5">
                  <c:v>-1.6395354901667707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B2A7-450E-A66C-51331E28447D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graficas(m)'!$N$20:$N$32</c:f>
              <c:numCache>
                <c:formatCode>0.00</c:formatCode>
                <c:ptCount val="13"/>
                <c:pt idx="0">
                  <c:v>0</c:v>
                </c:pt>
                <c:pt idx="1">
                  <c:v>2.3733866847594216</c:v>
                </c:pt>
                <c:pt idx="2">
                  <c:v>4.0110878349676033</c:v>
                </c:pt>
                <c:pt idx="3">
                  <c:v>6.7182129112776323</c:v>
                </c:pt>
                <c:pt idx="4">
                  <c:v>12.912653677724421</c:v>
                </c:pt>
              </c:numCache>
            </c:numRef>
          </c:xVal>
          <c:yVal>
            <c:numRef>
              <c:f>'18-Jul-2019 P graficas(m)'!$O$20:$O$32</c:f>
              <c:numCache>
                <c:formatCode>0.00</c:formatCode>
                <c:ptCount val="13"/>
                <c:pt idx="0">
                  <c:v>0</c:v>
                </c:pt>
                <c:pt idx="1">
                  <c:v>-0.41849210817730215</c:v>
                </c:pt>
                <c:pt idx="2">
                  <c:v>-0.6195765247957955</c:v>
                </c:pt>
                <c:pt idx="3">
                  <c:v>-1.2945386135188683</c:v>
                </c:pt>
                <c:pt idx="4">
                  <c:v>-2.3867856510438603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2A7-450E-A66C-51331E28447D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graficas(m)'!$D$20:$D$32</c:f>
              <c:numCache>
                <c:formatCode>0.00</c:formatCode>
                <c:ptCount val="13"/>
                <c:pt idx="0">
                  <c:v>0</c:v>
                </c:pt>
                <c:pt idx="1">
                  <c:v>3.2919613658574205</c:v>
                </c:pt>
                <c:pt idx="2">
                  <c:v>3.9813267929659655</c:v>
                </c:pt>
                <c:pt idx="3">
                  <c:v>6.0298567062792454</c:v>
                </c:pt>
                <c:pt idx="4">
                  <c:v>9.1121660623049117</c:v>
                </c:pt>
                <c:pt idx="5">
                  <c:v>13.985323349609448</c:v>
                </c:pt>
                <c:pt idx="6">
                  <c:v>23.711572839642734</c:v>
                </c:pt>
              </c:numCache>
            </c:numRef>
          </c:xVal>
          <c:yVal>
            <c:numRef>
              <c:f>'25-Jul-2019 P graficas(m)'!$E$20:$E$32</c:f>
              <c:numCache>
                <c:formatCode>0.00</c:formatCode>
                <c:ptCount val="13"/>
                <c:pt idx="0">
                  <c:v>0</c:v>
                </c:pt>
                <c:pt idx="1">
                  <c:v>-0.23019636335561355</c:v>
                </c:pt>
                <c:pt idx="2">
                  <c:v>-0.35175008772246463</c:v>
                </c:pt>
                <c:pt idx="3">
                  <c:v>-1.0973540001724222</c:v>
                </c:pt>
                <c:pt idx="4">
                  <c:v>-1.6964942456547729</c:v>
                </c:pt>
                <c:pt idx="5">
                  <c:v>-2.2086837156662749</c:v>
                </c:pt>
                <c:pt idx="6">
                  <c:v>-2.8888093346714965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B2A7-450E-A66C-51331E284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Longitud (m)</a:t>
                </a:r>
              </a:p>
            </c:rich>
          </c:tx>
          <c:layout/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Inclinación </a:t>
                </a:r>
                <a:r>
                  <a:rPr lang="es-ES"/>
                  <a:t>(m)</a:t>
                </a:r>
              </a:p>
            </c:rich>
          </c:tx>
          <c:layout>
            <c:manualLayout>
              <c:xMode val="edge"/>
              <c:yMode val="edge"/>
              <c:x val="2.7216740081025165E-2"/>
              <c:y val="0.4008618856897046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 b="1">
                <a:effectLst/>
              </a:rPr>
              <a:t>Estación </a:t>
            </a:r>
            <a:r>
              <a:rPr lang="en-US" sz="1100"/>
              <a:t>G03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Graficas(m)'!$X$20:$X$32</c:f>
              <c:numCache>
                <c:formatCode>0.00</c:formatCode>
                <c:ptCount val="13"/>
                <c:pt idx="0">
                  <c:v>0</c:v>
                </c:pt>
                <c:pt idx="1">
                  <c:v>0.8</c:v>
                </c:pt>
                <c:pt idx="2">
                  <c:v>1.5969557584733964</c:v>
                </c:pt>
                <c:pt idx="3">
                  <c:v>2.3969557584733963</c:v>
                </c:pt>
                <c:pt idx="4">
                  <c:v>4.1638846886791914</c:v>
                </c:pt>
                <c:pt idx="5">
                  <c:v>5.4441347675950613</c:v>
                </c:pt>
              </c:numCache>
            </c:numRef>
          </c:xVal>
          <c:yVal>
            <c:numRef>
              <c:f>'27-jul-2019 P Graficas(m)'!$Y$20:$Y$32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-6.972459419812653E-2</c:v>
                </c:pt>
                <c:pt idx="3">
                  <c:v>-6.972459419812653E-2</c:v>
                </c:pt>
                <c:pt idx="4">
                  <c:v>-0.41318078587590723</c:v>
                </c:pt>
                <c:pt idx="5">
                  <c:v>-0.63892341684291665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1989-4CA0-A6F0-9C2D92584052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graficas(m)'!$X$20:$X$32</c:f>
              <c:numCache>
                <c:formatCode>0.00</c:formatCode>
                <c:ptCount val="13"/>
                <c:pt idx="0">
                  <c:v>0</c:v>
                </c:pt>
                <c:pt idx="1">
                  <c:v>2.0699999999999998</c:v>
                </c:pt>
                <c:pt idx="2">
                  <c:v>2.5923359245713651</c:v>
                </c:pt>
                <c:pt idx="3">
                  <c:v>4.7344585779285637</c:v>
                </c:pt>
                <c:pt idx="4">
                  <c:v>8.8903472956400815</c:v>
                </c:pt>
                <c:pt idx="5">
                  <c:v>14.277405589594226</c:v>
                </c:pt>
                <c:pt idx="6">
                  <c:v>15.308114132214271</c:v>
                </c:pt>
              </c:numCache>
            </c:numRef>
          </c:xVal>
          <c:yVal>
            <c:numRef>
              <c:f>'5-Jul-2019 P graficas(m)'!$Y$20:$Y$32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-0.64503114800928585</c:v>
                </c:pt>
                <c:pt idx="3">
                  <c:v>-1.2999437665882163</c:v>
                </c:pt>
                <c:pt idx="4">
                  <c:v>-2.0327390763426623</c:v>
                </c:pt>
                <c:pt idx="5">
                  <c:v>-2.7898407455654182</c:v>
                </c:pt>
                <c:pt idx="6">
                  <c:v>-2.99019019071079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1989-4CA0-A6F0-9C2D92584052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graficas(m)'!$X$20:$X$32</c:f>
              <c:numCache>
                <c:formatCode>0.00</c:formatCode>
                <c:ptCount val="13"/>
                <c:pt idx="0">
                  <c:v>0</c:v>
                </c:pt>
                <c:pt idx="1">
                  <c:v>0.69733628866422182</c:v>
                </c:pt>
                <c:pt idx="2">
                  <c:v>1.0694841060766977</c:v>
                </c:pt>
                <c:pt idx="3">
                  <c:v>3.2819975729790989</c:v>
                </c:pt>
                <c:pt idx="4">
                  <c:v>6.4941538148157321</c:v>
                </c:pt>
                <c:pt idx="5">
                  <c:v>8.191407734122393</c:v>
                </c:pt>
              </c:numCache>
            </c:numRef>
          </c:xVal>
          <c:yVal>
            <c:numRef>
              <c:f>'11-Jul-2019 P graficas(m)'!$Y$20:$Y$32</c:f>
              <c:numCache>
                <c:formatCode>0.00</c:formatCode>
                <c:ptCount val="13"/>
                <c:pt idx="0">
                  <c:v>0</c:v>
                </c:pt>
                <c:pt idx="1">
                  <c:v>6.1009019923360712E-2</c:v>
                </c:pt>
                <c:pt idx="2">
                  <c:v>-0.20937219613117691</c:v>
                </c:pt>
                <c:pt idx="3">
                  <c:v>-0.97120167756092357</c:v>
                </c:pt>
                <c:pt idx="4">
                  <c:v>-1.1958175230170069</c:v>
                </c:pt>
                <c:pt idx="5">
                  <c:v>-1.4042141002398092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1989-4CA0-A6F0-9C2D92584052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graficas(m)'!$X$20:$X$32</c:f>
              <c:numCache>
                <c:formatCode>0.00</c:formatCode>
                <c:ptCount val="13"/>
                <c:pt idx="0">
                  <c:v>0</c:v>
                </c:pt>
                <c:pt idx="1">
                  <c:v>2.3000000000000007</c:v>
                </c:pt>
                <c:pt idx="2">
                  <c:v>2.6993177550236469</c:v>
                </c:pt>
                <c:pt idx="3">
                  <c:v>3.1691640654166013</c:v>
                </c:pt>
                <c:pt idx="4">
                  <c:v>3.9544658121747314</c:v>
                </c:pt>
                <c:pt idx="5">
                  <c:v>10.292181452120783</c:v>
                </c:pt>
                <c:pt idx="6">
                  <c:v>14.034450913567174</c:v>
                </c:pt>
              </c:numCache>
            </c:numRef>
          </c:xVal>
          <c:yVal>
            <c:numRef>
              <c:f>'18-Jul-2019 P graficas(m)'!$Y$20:$Y$32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-0.30090751157602413</c:v>
                </c:pt>
                <c:pt idx="3">
                  <c:v>-0.47191758323885846</c:v>
                </c:pt>
                <c:pt idx="4">
                  <c:v>-0.62456477954009415</c:v>
                </c:pt>
                <c:pt idx="5">
                  <c:v>-1.515272625684513</c:v>
                </c:pt>
                <c:pt idx="6">
                  <c:v>-2.1751357008188483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1989-4CA0-A6F0-9C2D92584052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graficas(m)'!$X$20:$X$32</c:f>
              <c:numCache>
                <c:formatCode>0.00</c:formatCode>
                <c:ptCount val="13"/>
                <c:pt idx="0">
                  <c:v>0</c:v>
                </c:pt>
                <c:pt idx="1">
                  <c:v>1.8000000000000007</c:v>
                </c:pt>
                <c:pt idx="2">
                  <c:v>1.9782013048376736</c:v>
                </c:pt>
                <c:pt idx="3">
                  <c:v>3.2201798344709482</c:v>
                </c:pt>
                <c:pt idx="4">
                  <c:v>5.9252793898726521</c:v>
                </c:pt>
                <c:pt idx="5">
                  <c:v>7.1809829640484413</c:v>
                </c:pt>
              </c:numCache>
            </c:numRef>
          </c:xVal>
          <c:yVal>
            <c:numRef>
              <c:f>'25-Jul-2019 P graficas(m)'!$Y$20:$Y$32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-9.0798099947909022E-2</c:v>
                </c:pt>
                <c:pt idx="3">
                  <c:v>-0.40045812631548361</c:v>
                </c:pt>
                <c:pt idx="4">
                  <c:v>-0.68477554640350113</c:v>
                </c:pt>
                <c:pt idx="5">
                  <c:v>-1.0212403050367782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1989-4CA0-A6F0-9C2D92584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s-ES" b="0"/>
                  <a:t>Longitud (m)</a:t>
                </a:r>
              </a:p>
            </c:rich>
          </c:tx>
          <c:layout/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s-CO" sz="1000" b="0" i="0" baseline="0">
                    <a:effectLst/>
                  </a:rPr>
                  <a:t>Inclinación </a:t>
                </a:r>
                <a:r>
                  <a:rPr lang="es-ES" sz="1000" b="0" i="0" baseline="0">
                    <a:effectLst/>
                  </a:rPr>
                  <a:t>(m)</a:t>
                </a:r>
                <a:endParaRPr lang="es-ES" sz="1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2.5001838896883791E-2"/>
              <c:y val="0.36776918604041164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 b="1">
                <a:effectLst/>
              </a:rPr>
              <a:t>Estación </a:t>
            </a:r>
            <a:r>
              <a:rPr lang="en-US" sz="1100"/>
              <a:t>G04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Graficas(m)'!$AH$20:$AH$32</c:f>
              <c:numCache>
                <c:formatCode>0.00</c:formatCode>
                <c:ptCount val="13"/>
                <c:pt idx="0">
                  <c:v>0</c:v>
                </c:pt>
                <c:pt idx="1">
                  <c:v>1.7</c:v>
                </c:pt>
                <c:pt idx="2">
                  <c:v>3.7</c:v>
                </c:pt>
                <c:pt idx="3">
                  <c:v>8.3000000000000007</c:v>
                </c:pt>
                <c:pt idx="4">
                  <c:v>10.269615506024417</c:v>
                </c:pt>
                <c:pt idx="5">
                  <c:v>14.110365742772027</c:v>
                </c:pt>
              </c:numCache>
            </c:numRef>
          </c:xVal>
          <c:yVal>
            <c:numRef>
              <c:f>'27-jul-2019 P Graficas(m)'!$AI$20:$AI$32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-0.34729635533386066</c:v>
                </c:pt>
                <c:pt idx="5">
                  <c:v>-1.0245242482348886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859A-4AB3-99E5-522A0A46E7DA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graficas(m)'!$AH$20:$AH$32</c:f>
              <c:numCache>
                <c:formatCode>0.00</c:formatCode>
                <c:ptCount val="13"/>
                <c:pt idx="0">
                  <c:v>0</c:v>
                </c:pt>
                <c:pt idx="1">
                  <c:v>0.8</c:v>
                </c:pt>
                <c:pt idx="2">
                  <c:v>3.7228626672612846</c:v>
                </c:pt>
                <c:pt idx="3">
                  <c:v>4.9373697073343399</c:v>
                </c:pt>
                <c:pt idx="4">
                  <c:v>8.0383553559278376</c:v>
                </c:pt>
                <c:pt idx="5">
                  <c:v>9.2563179369093813</c:v>
                </c:pt>
              </c:numCache>
            </c:numRef>
          </c:xVal>
          <c:yVal>
            <c:numRef>
              <c:f>'5-Jul-2019 P graficas(m)'!$AI$20:$AI$32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-0.20438646807028713</c:v>
                </c:pt>
                <c:pt idx="3">
                  <c:v>-0.57569853306816288</c:v>
                </c:pt>
                <c:pt idx="4">
                  <c:v>-1.7043650060428699</c:v>
                </c:pt>
                <c:pt idx="5">
                  <c:v>-1.9855538239727011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859A-4AB3-99E5-522A0A46E7DA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graficas(m)'!$AH$20:$AH$32</c:f>
              <c:numCache>
                <c:formatCode>0.00</c:formatCode>
                <c:ptCount val="13"/>
                <c:pt idx="0">
                  <c:v>0</c:v>
                </c:pt>
                <c:pt idx="1">
                  <c:v>1.81</c:v>
                </c:pt>
                <c:pt idx="2">
                  <c:v>3.52175830128416</c:v>
                </c:pt>
                <c:pt idx="3">
                  <c:v>4.2108126802648158</c:v>
                </c:pt>
                <c:pt idx="4">
                  <c:v>4.2108126802648158</c:v>
                </c:pt>
                <c:pt idx="5">
                  <c:v>4.5104015406911877</c:v>
                </c:pt>
              </c:numCache>
            </c:numRef>
          </c:xVal>
          <c:yVal>
            <c:numRef>
              <c:f>'11-Jul-2019 P graficas(m)'!$AI$20:$AI$32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0.36384545893107884</c:v>
                </c:pt>
                <c:pt idx="3">
                  <c:v>0.39995726873871007</c:v>
                </c:pt>
                <c:pt idx="4">
                  <c:v>-0.31004273126128989</c:v>
                </c:pt>
                <c:pt idx="5">
                  <c:v>-0.32574351813417302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859A-4AB3-99E5-522A0A46E7DA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graficas(m)'!$AH$20:$AH$32</c:f>
              <c:numCache>
                <c:formatCode>0.00</c:formatCode>
                <c:ptCount val="13"/>
                <c:pt idx="0">
                  <c:v>0</c:v>
                </c:pt>
                <c:pt idx="1">
                  <c:v>9.0630778703664677E-2</c:v>
                </c:pt>
                <c:pt idx="2">
                  <c:v>9.0630778703664705E-2</c:v>
                </c:pt>
                <c:pt idx="3">
                  <c:v>0.5712616266728241</c:v>
                </c:pt>
                <c:pt idx="4">
                  <c:v>10.07341276244621</c:v>
                </c:pt>
              </c:numCache>
            </c:numRef>
          </c:xVal>
          <c:yVal>
            <c:numRef>
              <c:f>'18-Jul-2019 P graficas(m)'!$AI$20:$AI$32</c:f>
              <c:numCache>
                <c:formatCode>0.00</c:formatCode>
                <c:ptCount val="13"/>
                <c:pt idx="0">
                  <c:v>0</c:v>
                </c:pt>
                <c:pt idx="1">
                  <c:v>-4.2261826174069796E-2</c:v>
                </c:pt>
                <c:pt idx="2">
                  <c:v>-0.44226182617407017</c:v>
                </c:pt>
                <c:pt idx="3">
                  <c:v>-0.58008050408256973</c:v>
                </c:pt>
                <c:pt idx="4">
                  <c:v>-2.4271115793275233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859A-4AB3-99E5-522A0A46E7DA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graficas(m)'!$AH$20:$AH$32</c:f>
              <c:numCache>
                <c:formatCode>0.00</c:formatCode>
                <c:ptCount val="13"/>
                <c:pt idx="0">
                  <c:v>0</c:v>
                </c:pt>
                <c:pt idx="1">
                  <c:v>0.49809734904587277</c:v>
                </c:pt>
                <c:pt idx="2">
                  <c:v>2.9129119147685434</c:v>
                </c:pt>
                <c:pt idx="3">
                  <c:v>5.8673351738051673</c:v>
                </c:pt>
                <c:pt idx="4">
                  <c:v>10.143779323888744</c:v>
                </c:pt>
                <c:pt idx="5">
                  <c:v>15.740367955195678</c:v>
                </c:pt>
                <c:pt idx="6">
                  <c:v>20.880732597349084</c:v>
                </c:pt>
              </c:numCache>
            </c:numRef>
          </c:xVal>
          <c:yVal>
            <c:numRef>
              <c:f>'25-Jul-2019 P graficas(m)'!$AI$20:$AI$32</c:f>
              <c:numCache>
                <c:formatCode>0.00</c:formatCode>
                <c:ptCount val="13"/>
                <c:pt idx="0">
                  <c:v>0</c:v>
                </c:pt>
                <c:pt idx="1">
                  <c:v>-4.3577871373829083E-2</c:v>
                </c:pt>
                <c:pt idx="2">
                  <c:v>-0.69062548413013092</c:v>
                </c:pt>
                <c:pt idx="3">
                  <c:v>-1.2115700171309221</c:v>
                </c:pt>
                <c:pt idx="4">
                  <c:v>-1.6610424091818321</c:v>
                </c:pt>
                <c:pt idx="5">
                  <c:v>-1.8564795907158373</c:v>
                </c:pt>
                <c:pt idx="6">
                  <c:v>-2.3062032232937533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859A-4AB3-99E5-522A0A46E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s-ES" sz="1000" b="0" i="0" u="none" strike="noStrike" baseline="0">
                    <a:effectLst/>
                  </a:rPr>
                  <a:t>Longitud (m)</a:t>
                </a:r>
                <a:endParaRPr lang="es-ES" b="0"/>
              </a:p>
            </c:rich>
          </c:tx>
          <c:layout>
            <c:manualLayout>
              <c:xMode val="edge"/>
              <c:yMode val="edge"/>
              <c:x val="0.40743116656248285"/>
              <c:y val="0.91058377735429585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s-CO" sz="1000" b="0" i="0" baseline="0">
                    <a:effectLst/>
                  </a:rPr>
                  <a:t>Inclinación </a:t>
                </a:r>
                <a:r>
                  <a:rPr lang="es-ES" sz="1000" b="0" i="0" baseline="0">
                    <a:effectLst/>
                  </a:rPr>
                  <a:t>(m)</a:t>
                </a:r>
                <a:endParaRPr lang="es-ES" sz="1000" b="0">
                  <a:effectLst/>
                </a:endParaRPr>
              </a:p>
            </c:rich>
          </c:tx>
          <c:layout/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 b="1">
                <a:effectLst/>
              </a:rPr>
              <a:t>Estación </a:t>
            </a:r>
            <a:r>
              <a:rPr lang="en-US" sz="1100"/>
              <a:t>G05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Graficas(m)'!$AR$20:$AR$32</c:f>
              <c:numCache>
                <c:formatCode>0.00</c:formatCode>
                <c:ptCount val="13"/>
                <c:pt idx="0">
                  <c:v>0</c:v>
                </c:pt>
                <c:pt idx="1">
                  <c:v>1.1000000000000001</c:v>
                </c:pt>
                <c:pt idx="2">
                  <c:v>4.4953404181655507</c:v>
                </c:pt>
                <c:pt idx="3">
                  <c:v>6.8938784030113816</c:v>
                </c:pt>
                <c:pt idx="4">
                  <c:v>9.1490881574093379</c:v>
                </c:pt>
              </c:numCache>
            </c:numRef>
          </c:xVal>
          <c:yVal>
            <c:numRef>
              <c:f>'27-jul-2019 P Graficas(m)'!$AS$20:$AS$32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-0.17794225122600904</c:v>
                </c:pt>
                <c:pt idx="3">
                  <c:v>-0.26170104331201138</c:v>
                </c:pt>
                <c:pt idx="4">
                  <c:v>-0.6593553701692817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7CB8-4AFD-A9EB-449F6D9E4F88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graficas(m)'!$AR$20:$AR$32</c:f>
              <c:numCache>
                <c:formatCode>0.00</c:formatCode>
                <c:ptCount val="13"/>
                <c:pt idx="0">
                  <c:v>0</c:v>
                </c:pt>
                <c:pt idx="1">
                  <c:v>4.8</c:v>
                </c:pt>
                <c:pt idx="2">
                  <c:v>7.45</c:v>
                </c:pt>
                <c:pt idx="3">
                  <c:v>12.787544890517065</c:v>
                </c:pt>
                <c:pt idx="4">
                  <c:v>18.180323230166518</c:v>
                </c:pt>
                <c:pt idx="5">
                  <c:v>19.371378612136105</c:v>
                </c:pt>
              </c:numCache>
            </c:numRef>
          </c:xVal>
          <c:yVal>
            <c:numRef>
              <c:f>'5-Jul-2019 P graficas(m)'!$AS$20:$AS$32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-0.75014301417475271</c:v>
                </c:pt>
                <c:pt idx="4">
                  <c:v>-1.6042751932944133</c:v>
                </c:pt>
                <c:pt idx="5">
                  <c:v>-1.7505184053805902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7CB8-4AFD-A9EB-449F6D9E4F88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graficas(m)'!$AR$20:$AR$32</c:f>
              <c:numCache>
                <c:formatCode>0.00</c:formatCode>
                <c:ptCount val="13"/>
                <c:pt idx="0">
                  <c:v>0</c:v>
                </c:pt>
                <c:pt idx="1">
                  <c:v>3.7394023265847074</c:v>
                </c:pt>
                <c:pt idx="2">
                  <c:v>7.6794023265847073</c:v>
                </c:pt>
                <c:pt idx="3">
                  <c:v>12.667222577883827</c:v>
                </c:pt>
                <c:pt idx="4">
                  <c:v>13.875349621748544</c:v>
                </c:pt>
              </c:numCache>
            </c:numRef>
          </c:xVal>
          <c:yVal>
            <c:numRef>
              <c:f>'11-Jul-2019 P graficas(m)'!$AS$20:$AS$32</c:f>
              <c:numCache>
                <c:formatCode>0.00</c:formatCode>
                <c:ptCount val="13"/>
                <c:pt idx="0">
                  <c:v>0</c:v>
                </c:pt>
                <c:pt idx="1">
                  <c:v>0.393027021886377</c:v>
                </c:pt>
                <c:pt idx="2">
                  <c:v>0.393027021886377</c:v>
                </c:pt>
                <c:pt idx="3">
                  <c:v>4.4244653165750547E-2</c:v>
                </c:pt>
                <c:pt idx="4">
                  <c:v>-0.12554653000552937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7CB8-4AFD-A9EB-449F6D9E4F88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graficas(m)'!$AR$20:$AR$32</c:f>
              <c:numCache>
                <c:formatCode>0.00</c:formatCode>
                <c:ptCount val="13"/>
                <c:pt idx="0">
                  <c:v>0</c:v>
                </c:pt>
                <c:pt idx="1">
                  <c:v>7.5399999999999991</c:v>
                </c:pt>
                <c:pt idx="2">
                  <c:v>11.888608422673151</c:v>
                </c:pt>
              </c:numCache>
            </c:numRef>
          </c:xVal>
          <c:yVal>
            <c:numRef>
              <c:f>'18-Jul-2019 P graficas(m)'!$AS$20:$AS$32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-0.84528384951809343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7CB8-4AFD-A9EB-449F6D9E4F88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graficas(m)'!$AR$20:$AR$32</c:f>
              <c:numCache>
                <c:formatCode>0.00</c:formatCode>
                <c:ptCount val="13"/>
                <c:pt idx="0">
                  <c:v>0</c:v>
                </c:pt>
                <c:pt idx="1">
                  <c:v>0.9975640502598242</c:v>
                </c:pt>
                <c:pt idx="2">
                  <c:v>1.6575640502598243</c:v>
                </c:pt>
                <c:pt idx="3">
                  <c:v>2.1220762260955555</c:v>
                </c:pt>
                <c:pt idx="4">
                  <c:v>2.7836146353561784</c:v>
                </c:pt>
                <c:pt idx="5">
                  <c:v>4.0009669762139755</c:v>
                </c:pt>
              </c:numCache>
            </c:numRef>
          </c:xVal>
          <c:yVal>
            <c:numRef>
              <c:f>'25-Jul-2019 P graficas(m)'!$AS$20:$AS$32</c:f>
              <c:numCache>
                <c:formatCode>0.00</c:formatCode>
                <c:ptCount val="13"/>
                <c:pt idx="0">
                  <c:v>0</c:v>
                </c:pt>
                <c:pt idx="1">
                  <c:v>6.9756473744125302E-2</c:v>
                </c:pt>
                <c:pt idx="2">
                  <c:v>6.9756473744125302E-2</c:v>
                </c:pt>
                <c:pt idx="3">
                  <c:v>-1.0799515059186913</c:v>
                </c:pt>
                <c:pt idx="4">
                  <c:v>-1.7893645964892859</c:v>
                </c:pt>
                <c:pt idx="5">
                  <c:v>-2.1849063492892191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CB8-4AFD-A9EB-449F6D9E4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s-ES" sz="1000" b="0" i="0" baseline="0">
                    <a:effectLst/>
                  </a:rPr>
                  <a:t>Longitud (m)</a:t>
                </a:r>
                <a:endParaRPr lang="es-ES" sz="1000" b="0">
                  <a:effectLst/>
                </a:endParaRPr>
              </a:p>
            </c:rich>
          </c:tx>
          <c:layout/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000" b="0">
                    <a:effectLst/>
                  </a:rPr>
                  <a:t>Inclinación </a:t>
                </a:r>
                <a:r>
                  <a:rPr lang="es-ES" sz="1000" b="0" i="0" u="none" strike="noStrike" baseline="0">
                    <a:effectLst/>
                  </a:rPr>
                  <a:t>(m)</a:t>
                </a:r>
                <a:endParaRPr lang="es-ES" sz="1000" b="0"/>
              </a:p>
            </c:rich>
          </c:tx>
          <c:layout>
            <c:manualLayout>
              <c:xMode val="edge"/>
              <c:yMode val="edge"/>
              <c:x val="2.1129763215063629E-2"/>
              <c:y val="0.37775567730192328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 b="1">
                <a:effectLst/>
              </a:rPr>
              <a:t>Estación </a:t>
            </a:r>
            <a:r>
              <a:rPr lang="en-US" sz="1100"/>
              <a:t>G06</a:t>
            </a:r>
          </a:p>
        </c:rich>
      </c:tx>
      <c:layout>
        <c:manualLayout>
          <c:xMode val="edge"/>
          <c:yMode val="edge"/>
          <c:x val="0.44063722256309246"/>
          <c:y val="2.214568430891078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Graficas(m)'!$BB$20:$BB$32</c:f>
              <c:numCache>
                <c:formatCode>0.00</c:formatCode>
                <c:ptCount val="13"/>
                <c:pt idx="0">
                  <c:v>0</c:v>
                </c:pt>
                <c:pt idx="1">
                  <c:v>3.7</c:v>
                </c:pt>
                <c:pt idx="2">
                  <c:v>6.2964367903618914</c:v>
                </c:pt>
                <c:pt idx="3">
                  <c:v>9.9284573691182487</c:v>
                </c:pt>
                <c:pt idx="4">
                  <c:v>14.128457369118248</c:v>
                </c:pt>
                <c:pt idx="5">
                  <c:v>17.216660933202661</c:v>
                </c:pt>
                <c:pt idx="6">
                  <c:v>18.516660933202662</c:v>
                </c:pt>
                <c:pt idx="7">
                  <c:v>19.543599402349582</c:v>
                </c:pt>
              </c:numCache>
            </c:numRef>
          </c:xVal>
          <c:yVal>
            <c:numRef>
              <c:f>'27-jul-2019 P Graficas(m)'!$BC$20:$BC$32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-0.13607348623165394</c:v>
                </c:pt>
                <c:pt idx="3">
                  <c:v>-0.84206676912486977</c:v>
                </c:pt>
                <c:pt idx="4">
                  <c:v>-0.84206676912486977</c:v>
                </c:pt>
                <c:pt idx="5">
                  <c:v>-0.57188396660712937</c:v>
                </c:pt>
                <c:pt idx="6">
                  <c:v>-0.57188396660712937</c:v>
                </c:pt>
                <c:pt idx="7">
                  <c:v>-0.96608871110695893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ED61-419C-9440-8DC77B92150D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graficas(m)'!$BB$20:$BB$32</c:f>
              <c:numCache>
                <c:formatCode>0.00</c:formatCode>
                <c:ptCount val="13"/>
                <c:pt idx="0">
                  <c:v>0</c:v>
                </c:pt>
                <c:pt idx="1">
                  <c:v>2.13</c:v>
                </c:pt>
                <c:pt idx="2">
                  <c:v>6.0046825948477469</c:v>
                </c:pt>
                <c:pt idx="3">
                  <c:v>9.4013455040872511</c:v>
                </c:pt>
                <c:pt idx="4">
                  <c:v>14.688434970464321</c:v>
                </c:pt>
                <c:pt idx="5">
                  <c:v>19.774802494280109</c:v>
                </c:pt>
                <c:pt idx="6">
                  <c:v>34.105136318008242</c:v>
                </c:pt>
              </c:numCache>
            </c:numRef>
          </c:xVal>
          <c:yVal>
            <c:numRef>
              <c:f>'5-Jul-2019 P graficas(m)'!$BC$20:$BC$32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-0.20306351022262206</c:v>
                </c:pt>
                <c:pt idx="3">
                  <c:v>-1.6448613743480422</c:v>
                </c:pt>
                <c:pt idx="4">
                  <c:v>-2.0145706851919063</c:v>
                </c:pt>
                <c:pt idx="5">
                  <c:v>-3.0957114774442545</c:v>
                </c:pt>
                <c:pt idx="6">
                  <c:v>-3.8467324495304984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ED61-419C-9440-8DC77B92150D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graficas(m)'!$BB$20:$BB$32</c:f>
              <c:numCache>
                <c:formatCode>0.00</c:formatCode>
                <c:ptCount val="13"/>
                <c:pt idx="0">
                  <c:v>0</c:v>
                </c:pt>
                <c:pt idx="1">
                  <c:v>6.14</c:v>
                </c:pt>
                <c:pt idx="2">
                  <c:v>7.1360741780330628</c:v>
                </c:pt>
                <c:pt idx="3">
                  <c:v>13.641225556572161</c:v>
                </c:pt>
                <c:pt idx="4">
                  <c:v>15.68122555657216</c:v>
                </c:pt>
                <c:pt idx="5">
                  <c:v>17.574440176098737</c:v>
                </c:pt>
                <c:pt idx="6">
                  <c:v>23.930565835940186</c:v>
                </c:pt>
                <c:pt idx="7">
                  <c:v>27.307665862471204</c:v>
                </c:pt>
                <c:pt idx="8">
                  <c:v>28.327665862471203</c:v>
                </c:pt>
                <c:pt idx="9">
                  <c:v>30.320055258654694</c:v>
                </c:pt>
              </c:numCache>
            </c:numRef>
          </c:xVal>
          <c:yVal>
            <c:numRef>
              <c:f>'11-Jul-2019 P graficas(m)'!$BC$20:$BC$32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-0.36254135192520903</c:v>
                </c:pt>
                <c:pt idx="3">
                  <c:v>0.20658564821699882</c:v>
                </c:pt>
                <c:pt idx="4">
                  <c:v>0.20658564821699882</c:v>
                </c:pt>
                <c:pt idx="5">
                  <c:v>-0.30069968018394205</c:v>
                </c:pt>
                <c:pt idx="6">
                  <c:v>-7.8738881156035917E-2</c:v>
                </c:pt>
                <c:pt idx="7">
                  <c:v>0.21671908675852533</c:v>
                </c:pt>
                <c:pt idx="8">
                  <c:v>0.21671908675852533</c:v>
                </c:pt>
                <c:pt idx="9">
                  <c:v>4.2407601263208999E-2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ED61-419C-9440-8DC77B92150D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graficas(m)'!$BB$20:$BB$32</c:f>
              <c:numCache>
                <c:formatCode>0.00</c:formatCode>
                <c:ptCount val="13"/>
                <c:pt idx="0">
                  <c:v>0</c:v>
                </c:pt>
                <c:pt idx="1">
                  <c:v>5.7564911636299918</c:v>
                </c:pt>
                <c:pt idx="2">
                  <c:v>6.3902627276245969</c:v>
                </c:pt>
                <c:pt idx="3">
                  <c:v>7.1630033886558504</c:v>
                </c:pt>
                <c:pt idx="4">
                  <c:v>11.263003388655852</c:v>
                </c:pt>
                <c:pt idx="5">
                  <c:v>13.756913514305413</c:v>
                </c:pt>
                <c:pt idx="6">
                  <c:v>15.316913514305412</c:v>
                </c:pt>
                <c:pt idx="7">
                  <c:v>20.437354262496985</c:v>
                </c:pt>
                <c:pt idx="8">
                  <c:v>23.789169471369995</c:v>
                </c:pt>
                <c:pt idx="9">
                  <c:v>25.329169471369994</c:v>
                </c:pt>
                <c:pt idx="10">
                  <c:v>29.353840923505416</c:v>
                </c:pt>
              </c:numCache>
            </c:numRef>
          </c:xVal>
          <c:yVal>
            <c:numRef>
              <c:f>'18-Jul-2019 P graficas(m)'!$BC$20:$BC$32</c:f>
              <c:numCache>
                <c:formatCode>0.00</c:formatCode>
                <c:ptCount val="13"/>
                <c:pt idx="0">
                  <c:v>0</c:v>
                </c:pt>
                <c:pt idx="1">
                  <c:v>-0.20102110100640558</c:v>
                </c:pt>
                <c:pt idx="2">
                  <c:v>-0.29009188562084753</c:v>
                </c:pt>
                <c:pt idx="3">
                  <c:v>-0.49714712170286385</c:v>
                </c:pt>
                <c:pt idx="4">
                  <c:v>-0.49714712170286385</c:v>
                </c:pt>
                <c:pt idx="5">
                  <c:v>-0.32275593734255059</c:v>
                </c:pt>
                <c:pt idx="6">
                  <c:v>-0.32275593734255059</c:v>
                </c:pt>
                <c:pt idx="7">
                  <c:v>-0.77073645506551358</c:v>
                </c:pt>
                <c:pt idx="8">
                  <c:v>-0.53635470328525259</c:v>
                </c:pt>
                <c:pt idx="9">
                  <c:v>-0.53635470328525259</c:v>
                </c:pt>
                <c:pt idx="10">
                  <c:v>-1.3186715843290866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ED61-419C-9440-8DC77B92150D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graficas(m)'!$BB$20:$BB$32</c:f>
              <c:numCache>
                <c:formatCode>0.00</c:formatCode>
                <c:ptCount val="13"/>
                <c:pt idx="0">
                  <c:v>0</c:v>
                </c:pt>
                <c:pt idx="1">
                  <c:v>6.1</c:v>
                </c:pt>
                <c:pt idx="2">
                  <c:v>6.9156770083329846</c:v>
                </c:pt>
                <c:pt idx="3">
                  <c:v>18.915677008332985</c:v>
                </c:pt>
                <c:pt idx="4">
                  <c:v>21.362319368481689</c:v>
                </c:pt>
                <c:pt idx="5">
                  <c:v>21.964988873950102</c:v>
                </c:pt>
                <c:pt idx="6">
                  <c:v>23.540681278769632</c:v>
                </c:pt>
              </c:numCache>
            </c:numRef>
          </c:xVal>
          <c:yVal>
            <c:numRef>
              <c:f>'25-Jul-2019 P graficas(m)'!$BC$20:$BC$32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-0.38035643556662962</c:v>
                </c:pt>
                <c:pt idx="3">
                  <c:v>-0.38035643556662962</c:v>
                </c:pt>
                <c:pt idx="4">
                  <c:v>-0.2521333427714173</c:v>
                </c:pt>
                <c:pt idx="5">
                  <c:v>-0.4956276284917609</c:v>
                </c:pt>
                <c:pt idx="6">
                  <c:v>-0.77346471275884898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ED61-419C-9440-8DC77B921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s-ES" sz="1000" b="0" i="0" baseline="0">
                    <a:effectLst/>
                  </a:rPr>
                  <a:t>Longitud (m)</a:t>
                </a:r>
                <a:endParaRPr lang="es-ES" sz="1000">
                  <a:effectLst/>
                </a:endParaRPr>
              </a:p>
            </c:rich>
          </c:tx>
          <c:layout/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>
                <a:solidFill>
                  <a:schemeClr val="tx1">
                    <a:alpha val="50000"/>
                  </a:schemeClr>
                </a:solidFill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s-CO" b="0"/>
                  <a:t>Inclinación </a:t>
                </a:r>
                <a:r>
                  <a:rPr lang="es-ES" b="0"/>
                  <a:t>(m)</a:t>
                </a:r>
              </a:p>
            </c:rich>
          </c:tx>
          <c:layout/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b="1"/>
              <a:t>Estación G02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'27-jul-2019 P Graficas(m)'!$N$20:$N$32</c:f>
              <c:numCache>
                <c:formatCode>0.00</c:formatCode>
                <c:ptCount val="13"/>
                <c:pt idx="0">
                  <c:v>0</c:v>
                </c:pt>
                <c:pt idx="1">
                  <c:v>0.4</c:v>
                </c:pt>
                <c:pt idx="2">
                  <c:v>0.99088465180732477</c:v>
                </c:pt>
                <c:pt idx="3">
                  <c:v>1.5971024344564317</c:v>
                </c:pt>
                <c:pt idx="4">
                  <c:v>2.3824041812145631</c:v>
                </c:pt>
                <c:pt idx="5">
                  <c:v>3.9798816365506076</c:v>
                </c:pt>
              </c:numCache>
            </c:numRef>
          </c:xVal>
          <c:yVal>
            <c:numRef>
              <c:f>'27-jul-2019 P Graficas(m)'!$O$20:$O$32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-0.1041889066001582</c:v>
                </c:pt>
                <c:pt idx="3">
                  <c:v>-0.45418890660015809</c:v>
                </c:pt>
                <c:pt idx="4">
                  <c:v>-0.30154171029892224</c:v>
                </c:pt>
                <c:pt idx="5">
                  <c:v>-0.88297595395255901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05-4062-BC40-EA0E8A240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 b="1">
                <a:effectLst/>
              </a:rPr>
              <a:t>Estación </a:t>
            </a:r>
            <a:r>
              <a:rPr lang="en-US" sz="1100"/>
              <a:t>G07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Graficas(m)'!$BL$20:$BL$32</c:f>
              <c:numCache>
                <c:formatCode>0.00</c:formatCode>
                <c:ptCount val="13"/>
                <c:pt idx="0">
                  <c:v>0</c:v>
                </c:pt>
                <c:pt idx="1">
                  <c:v>2.8</c:v>
                </c:pt>
                <c:pt idx="2">
                  <c:v>6.2</c:v>
                </c:pt>
                <c:pt idx="3">
                  <c:v>9.7863009131302849</c:v>
                </c:pt>
                <c:pt idx="4">
                  <c:v>12.286300913130285</c:v>
                </c:pt>
                <c:pt idx="5">
                  <c:v>14.748320295660804</c:v>
                </c:pt>
                <c:pt idx="6">
                  <c:v>17.31630998120816</c:v>
                </c:pt>
              </c:numCache>
            </c:numRef>
          </c:xVal>
          <c:yVal>
            <c:numRef>
              <c:f>'27-jul-2019 P Graficas(m)'!$BM$20:$BM$32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0.31376067389156942</c:v>
                </c:pt>
                <c:pt idx="4">
                  <c:v>0.31376067389156942</c:v>
                </c:pt>
                <c:pt idx="5">
                  <c:v>-0.12035977027575639</c:v>
                </c:pt>
                <c:pt idx="6">
                  <c:v>-0.52708937938035638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7A34-40FB-A38D-E6822D95B6DA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graficas(m)'!$BL$20:$BL$32</c:f>
              <c:numCache>
                <c:formatCode>0.00</c:formatCode>
                <c:ptCount val="13"/>
                <c:pt idx="0">
                  <c:v>0</c:v>
                </c:pt>
                <c:pt idx="1">
                  <c:v>1.17</c:v>
                </c:pt>
                <c:pt idx="2">
                  <c:v>6.8672149104211879</c:v>
                </c:pt>
                <c:pt idx="3">
                  <c:v>12.173980201892586</c:v>
                </c:pt>
                <c:pt idx="4">
                  <c:v>16.74282355208258</c:v>
                </c:pt>
                <c:pt idx="5">
                  <c:v>17.612156795742742</c:v>
                </c:pt>
                <c:pt idx="6">
                  <c:v>18.27195788961042</c:v>
                </c:pt>
              </c:numCache>
            </c:numRef>
          </c:xVal>
          <c:yVal>
            <c:numRef>
              <c:f>'5-Jul-2019 P graficas(m)'!$BM$20:$BM$32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-0.69953003114554657</c:v>
                </c:pt>
                <c:pt idx="3">
                  <c:v>-0.51421370365526642</c:v>
                </c:pt>
                <c:pt idx="4">
                  <c:v>-0.83369835340336029</c:v>
                </c:pt>
                <c:pt idx="5">
                  <c:v>-1.0666354939956286</c:v>
                </c:pt>
                <c:pt idx="6">
                  <c:v>-1.2311423830034025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7A34-40FB-A38D-E6822D95B6DA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graficas(m)'!$BL$20:$BL$32</c:f>
              <c:numCache>
                <c:formatCode>0.00</c:formatCode>
                <c:ptCount val="13"/>
                <c:pt idx="0">
                  <c:v>0</c:v>
                </c:pt>
                <c:pt idx="1">
                  <c:v>4.1542988645790269</c:v>
                </c:pt>
                <c:pt idx="2">
                  <c:v>6.6008227271849798</c:v>
                </c:pt>
                <c:pt idx="3">
                  <c:v>7.27989081081809</c:v>
                </c:pt>
                <c:pt idx="4">
                  <c:v>7.27989081081809</c:v>
                </c:pt>
                <c:pt idx="5">
                  <c:v>10.136556378007253</c:v>
                </c:pt>
                <c:pt idx="6">
                  <c:v>11.331990015717347</c:v>
                </c:pt>
              </c:numCache>
            </c:numRef>
          </c:xVal>
          <c:yVal>
            <c:numRef>
              <c:f>'11-Jul-2019 P graficas(m)'!$BM$20:$BM$32</c:f>
              <c:numCache>
                <c:formatCode>0.00</c:formatCode>
                <c:ptCount val="13"/>
                <c:pt idx="0">
                  <c:v>0</c:v>
                </c:pt>
                <c:pt idx="1">
                  <c:v>-0.21771757797064636</c:v>
                </c:pt>
                <c:pt idx="2">
                  <c:v>3.9422441667781166E-2</c:v>
                </c:pt>
                <c:pt idx="3">
                  <c:v>7.5010891912982963E-2</c:v>
                </c:pt>
                <c:pt idx="4">
                  <c:v>-0.58498910808701721</c:v>
                </c:pt>
                <c:pt idx="5">
                  <c:v>-1.6247303437970499</c:v>
                </c:pt>
                <c:pt idx="6">
                  <c:v>-1.7293172350942396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7A34-40FB-A38D-E6822D95B6DA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graficas(m)'!$BL$20:$BL$32</c:f>
              <c:numCache>
                <c:formatCode>0.00</c:formatCode>
                <c:ptCount val="13"/>
                <c:pt idx="0">
                  <c:v>0</c:v>
                </c:pt>
                <c:pt idx="1">
                  <c:v>1.7105776600334306</c:v>
                </c:pt>
                <c:pt idx="2">
                  <c:v>4.7863566270775184</c:v>
                </c:pt>
                <c:pt idx="3">
                  <c:v>6.8863566270775181</c:v>
                </c:pt>
                <c:pt idx="4">
                  <c:v>7.2488797418921784</c:v>
                </c:pt>
                <c:pt idx="5">
                  <c:v>7.2488797418921784</c:v>
                </c:pt>
                <c:pt idx="6">
                  <c:v>13.126428460633477</c:v>
                </c:pt>
                <c:pt idx="7">
                  <c:v>14.406678539549349</c:v>
                </c:pt>
                <c:pt idx="8">
                  <c:v>20.613415852231299</c:v>
                </c:pt>
              </c:numCache>
            </c:numRef>
          </c:xVal>
          <c:yVal>
            <c:numRef>
              <c:f>'18-Jul-2019 P graficas(m)'!$BM$20:$BM$32</c:f>
              <c:numCache>
                <c:formatCode>0.00</c:formatCode>
                <c:ptCount val="13"/>
                <c:pt idx="0">
                  <c:v>0</c:v>
                </c:pt>
                <c:pt idx="1">
                  <c:v>-0.17978895682036403</c:v>
                </c:pt>
                <c:pt idx="2">
                  <c:v>-0.34098370204863104</c:v>
                </c:pt>
                <c:pt idx="3">
                  <c:v>-0.34098370204863104</c:v>
                </c:pt>
                <c:pt idx="4">
                  <c:v>-0.51003100674491098</c:v>
                </c:pt>
                <c:pt idx="5">
                  <c:v>-0.71003100674491026</c:v>
                </c:pt>
                <c:pt idx="6">
                  <c:v>-0.19581212453372721</c:v>
                </c:pt>
                <c:pt idx="7">
                  <c:v>-0.42155475550073673</c:v>
                </c:pt>
                <c:pt idx="8">
                  <c:v>-1.8544929716711569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7A34-40FB-A38D-E6822D95B6DA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graficas(m)'!$BL$20:$BL$32</c:f>
              <c:numCache>
                <c:formatCode>0.00</c:formatCode>
                <c:ptCount val="13"/>
                <c:pt idx="0">
                  <c:v>0</c:v>
                </c:pt>
                <c:pt idx="1">
                  <c:v>4.0600990818404386</c:v>
                </c:pt>
                <c:pt idx="2">
                  <c:v>7.0527912326199109</c:v>
                </c:pt>
                <c:pt idx="3">
                  <c:v>8.5028836918785498</c:v>
                </c:pt>
                <c:pt idx="4">
                  <c:v>8.8515518362106622</c:v>
                </c:pt>
                <c:pt idx="5">
                  <c:v>22.49113921542974</c:v>
                </c:pt>
              </c:numCache>
            </c:numRef>
          </c:xVal>
          <c:yVal>
            <c:numRef>
              <c:f>'25-Jul-2019 P graficas(m)'!$BM$20:$BM$32</c:f>
              <c:numCache>
                <c:formatCode>0.00</c:formatCode>
                <c:ptCount val="13"/>
                <c:pt idx="0">
                  <c:v>0</c:v>
                </c:pt>
                <c:pt idx="1">
                  <c:v>-0.57060971393626825</c:v>
                </c:pt>
                <c:pt idx="2">
                  <c:v>-0.36134029270389234</c:v>
                </c:pt>
                <c:pt idx="3">
                  <c:v>-1.0375295114890113</c:v>
                </c:pt>
                <c:pt idx="4">
                  <c:v>-1.0680340214506918</c:v>
                </c:pt>
                <c:pt idx="5">
                  <c:v>-3.4730612821376767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7A34-40FB-A38D-E6822D95B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s-ES" sz="1000" b="0" i="0" baseline="0">
                    <a:effectLst/>
                  </a:rPr>
                  <a:t>Longitud (m)</a:t>
                </a:r>
                <a:endParaRPr lang="es-ES" sz="1000">
                  <a:effectLst/>
                </a:endParaRPr>
              </a:p>
            </c:rich>
          </c:tx>
          <c:layout/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>
                <a:solidFill>
                  <a:schemeClr val="tx1">
                    <a:alpha val="50000"/>
                  </a:schemeClr>
                </a:solidFill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s-CO" b="0"/>
                  <a:t>Inclinación </a:t>
                </a:r>
                <a:r>
                  <a:rPr lang="es-ES" b="0"/>
                  <a:t>(m)</a:t>
                </a:r>
              </a:p>
            </c:rich>
          </c:tx>
          <c:layout/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 b="1">
                <a:effectLst/>
              </a:rPr>
              <a:t>Estación </a:t>
            </a:r>
            <a:r>
              <a:rPr lang="en-US" sz="1100"/>
              <a:t>G08</a:t>
            </a:r>
          </a:p>
        </c:rich>
      </c:tx>
      <c:layout>
        <c:manualLayout>
          <c:xMode val="edge"/>
          <c:yMode val="edge"/>
          <c:x val="0.45001604501956216"/>
          <c:y val="1.476378953927385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Graficas(m)'!$BV$20:$BV$32</c:f>
              <c:numCache>
                <c:formatCode>0.00</c:formatCode>
                <c:ptCount val="13"/>
                <c:pt idx="0">
                  <c:v>0</c:v>
                </c:pt>
                <c:pt idx="1">
                  <c:v>1.8</c:v>
                </c:pt>
                <c:pt idx="2">
                  <c:v>6.3</c:v>
                </c:pt>
                <c:pt idx="3">
                  <c:v>7.9935309867559674</c:v>
                </c:pt>
                <c:pt idx="4">
                  <c:v>11.538838897599916</c:v>
                </c:pt>
                <c:pt idx="5">
                  <c:v>15.523617689966898</c:v>
                </c:pt>
                <c:pt idx="6">
                  <c:v>19.169690284982689</c:v>
                </c:pt>
              </c:numCache>
            </c:numRef>
          </c:xVal>
          <c:yVal>
            <c:numRef>
              <c:f>'27-jul-2019 P Graficas(m)'!$BW$20:$BW$32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0.14816476267101888</c:v>
                </c:pt>
                <c:pt idx="4">
                  <c:v>-0.47696867692993028</c:v>
                </c:pt>
                <c:pt idx="5">
                  <c:v>-0.82559164792056294</c:v>
                </c:pt>
                <c:pt idx="6">
                  <c:v>-1.1445816663769919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F458-4481-BAC0-170D045C6370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graficas(m)'!$BV$20:$BV$32</c:f>
              <c:numCache>
                <c:formatCode>0.00</c:formatCode>
                <c:ptCount val="13"/>
                <c:pt idx="0">
                  <c:v>0</c:v>
                </c:pt>
                <c:pt idx="1">
                  <c:v>2.1800000000000002</c:v>
                </c:pt>
                <c:pt idx="2">
                  <c:v>10.6</c:v>
                </c:pt>
                <c:pt idx="3">
                  <c:v>14.105189666988554</c:v>
                </c:pt>
                <c:pt idx="4">
                  <c:v>19.048924587109838</c:v>
                </c:pt>
                <c:pt idx="5">
                  <c:v>25.735574652938919</c:v>
                </c:pt>
              </c:numCache>
            </c:numRef>
          </c:xVal>
          <c:yVal>
            <c:numRef>
              <c:f>'5-Jul-2019 P graficas(m)'!$BW$20:$BW$32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-0.18369920641273285</c:v>
                </c:pt>
                <c:pt idx="4">
                  <c:v>-1.0554130583007231</c:v>
                </c:pt>
                <c:pt idx="5">
                  <c:v>-2.114474386623086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F458-4481-BAC0-170D045C6370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graficas(m)'!$BV$20:$BV$32</c:f>
              <c:numCache>
                <c:formatCode>0.00</c:formatCode>
                <c:ptCount val="13"/>
                <c:pt idx="0">
                  <c:v>0</c:v>
                </c:pt>
                <c:pt idx="1">
                  <c:v>0.40000000000000036</c:v>
                </c:pt>
                <c:pt idx="2">
                  <c:v>5.9786903093137749</c:v>
                </c:pt>
                <c:pt idx="3">
                  <c:v>10.176131782793977</c:v>
                </c:pt>
                <c:pt idx="4">
                  <c:v>15.276131782793978</c:v>
                </c:pt>
                <c:pt idx="5">
                  <c:v>18.9710610613859</c:v>
                </c:pt>
                <c:pt idx="6">
                  <c:v>20.96345045756939</c:v>
                </c:pt>
                <c:pt idx="7">
                  <c:v>22.420965932027457</c:v>
                </c:pt>
              </c:numCache>
            </c:numRef>
          </c:xVal>
          <c:yVal>
            <c:numRef>
              <c:f>'11-Jul-2019 P graficas(m)'!$BW$20:$BW$32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0.4880721593868857</c:v>
                </c:pt>
                <c:pt idx="3">
                  <c:v>0.6346500455373898</c:v>
                </c:pt>
                <c:pt idx="4">
                  <c:v>0.6346500455373898</c:v>
                </c:pt>
                <c:pt idx="5">
                  <c:v>0.44100700743849763</c:v>
                </c:pt>
                <c:pt idx="6">
                  <c:v>0.2666955219431813</c:v>
                </c:pt>
                <c:pt idx="7">
                  <c:v>9.6962189961243284E-3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F458-4481-BAC0-170D045C6370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graficas(m)'!$BV$20:$BV$32</c:f>
              <c:numCache>
                <c:formatCode>0.00</c:formatCode>
                <c:ptCount val="13"/>
                <c:pt idx="0">
                  <c:v>0</c:v>
                </c:pt>
                <c:pt idx="1">
                  <c:v>3.67</c:v>
                </c:pt>
                <c:pt idx="2">
                  <c:v>8.4218487098976276</c:v>
                </c:pt>
                <c:pt idx="3">
                  <c:v>9.4818487098976263</c:v>
                </c:pt>
                <c:pt idx="4">
                  <c:v>9.5637639143265272</c:v>
                </c:pt>
                <c:pt idx="5">
                  <c:v>9.5637639143265272</c:v>
                </c:pt>
                <c:pt idx="6">
                  <c:v>10.858191105326444</c:v>
                </c:pt>
                <c:pt idx="7">
                  <c:v>13.349959178019748</c:v>
                </c:pt>
              </c:numCache>
            </c:numRef>
          </c:xVal>
          <c:yVal>
            <c:numRef>
              <c:f>'18-Jul-2019 P graficas(m)'!$BW$20:$BW$32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0.41573289290632959</c:v>
                </c:pt>
                <c:pt idx="3">
                  <c:v>0.41573289290632959</c:v>
                </c:pt>
                <c:pt idx="4">
                  <c:v>0.35837524927122416</c:v>
                </c:pt>
                <c:pt idx="5">
                  <c:v>-0.24162475072877371</c:v>
                </c:pt>
                <c:pt idx="6">
                  <c:v>-1.1820811543967316</c:v>
                </c:pt>
                <c:pt idx="7">
                  <c:v>-1.991705679659094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F458-4481-BAC0-170D045C6370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graficas(m)'!$BV$20:$BV$32</c:f>
              <c:numCache>
                <c:formatCode>0.00</c:formatCode>
                <c:ptCount val="13"/>
                <c:pt idx="0">
                  <c:v>0</c:v>
                </c:pt>
                <c:pt idx="1">
                  <c:v>9.3000000000000007</c:v>
                </c:pt>
                <c:pt idx="2">
                  <c:v>9.6316150290220168</c:v>
                </c:pt>
                <c:pt idx="3">
                  <c:v>12.103298656344727</c:v>
                </c:pt>
                <c:pt idx="4">
                  <c:v>16.934842942089695</c:v>
                </c:pt>
                <c:pt idx="5">
                  <c:v>21.634842942089694</c:v>
                </c:pt>
                <c:pt idx="6">
                  <c:v>22.315616316521201</c:v>
                </c:pt>
              </c:numCache>
            </c:numRef>
          </c:xVal>
          <c:yVal>
            <c:numRef>
              <c:f>'25-Jul-2019 P graficas(m)'!$BW$20:$BW$32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-0.22367716138829796</c:v>
                </c:pt>
                <c:pt idx="3">
                  <c:v>-1.4291978150582609</c:v>
                </c:pt>
                <c:pt idx="4">
                  <c:v>-1.8519031673844031</c:v>
                </c:pt>
                <c:pt idx="5">
                  <c:v>-1.8519031673844031</c:v>
                </c:pt>
                <c:pt idx="6">
                  <c:v>-2.0863122385935555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458-4481-BAC0-170D045C6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s-ES" sz="1000" b="0" i="0" baseline="0">
                    <a:effectLst/>
                  </a:rPr>
                  <a:t>Longitud (m)</a:t>
                </a:r>
                <a:endParaRPr lang="es-ES" sz="1000">
                  <a:effectLst/>
                </a:endParaRPr>
              </a:p>
            </c:rich>
          </c:tx>
          <c:layout/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>
                <a:solidFill>
                  <a:schemeClr val="tx1">
                    <a:alpha val="50000"/>
                  </a:schemeClr>
                </a:solidFill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s-CO" b="0"/>
                  <a:t>Inclinación</a:t>
                </a:r>
                <a:r>
                  <a:rPr lang="es-ES" b="0"/>
                  <a:t> (m)</a:t>
                </a:r>
              </a:p>
            </c:rich>
          </c:tx>
          <c:layout/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 rtl="0">
              <a:defRPr sz="1100"/>
            </a:pPr>
            <a:r>
              <a:rPr lang="es-CO" sz="1100"/>
              <a:t>Estación </a:t>
            </a:r>
            <a:r>
              <a:rPr lang="en-US" sz="1100"/>
              <a:t>G10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3.8</c:v>
                </c:pt>
                <c:pt idx="2">
                  <c:v>4.4000000000000004</c:v>
                </c:pt>
                <c:pt idx="3">
                  <c:v>5.1794228634059944</c:v>
                </c:pt>
                <c:pt idx="4">
                  <c:v>7.3407158912135841</c:v>
                </c:pt>
                <c:pt idx="5">
                  <c:v>14.135889386997821</c:v>
                </c:pt>
                <c:pt idx="6">
                  <c:v>16.696389544829564</c:v>
                </c:pt>
                <c:pt idx="7">
                  <c:v>18.589159471203878</c:v>
                </c:pt>
                <c:pt idx="8">
                  <c:v>24.979069292548054</c:v>
                </c:pt>
              </c:numCache>
            </c:numRef>
          </c:xVal>
          <c:yVal>
            <c:numRef>
              <c:f>'27-jul-2019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-0.44999999999999968</c:v>
                </c:pt>
                <c:pt idx="4">
                  <c:v>-1.2366463296490378</c:v>
                </c:pt>
                <c:pt idx="5">
                  <c:v>-2.4348187555508574</c:v>
                </c:pt>
                <c:pt idx="6">
                  <c:v>-1.9833334936168383</c:v>
                </c:pt>
                <c:pt idx="7">
                  <c:v>-1.8177375823962878</c:v>
                </c:pt>
                <c:pt idx="8">
                  <c:v>-4.1434745570108351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1A10-48C3-95A0-B91A9E43DCE2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3.187823033893586</c:v>
                </c:pt>
                <c:pt idx="2">
                  <c:v>4.1679302105007903</c:v>
                </c:pt>
                <c:pt idx="3">
                  <c:v>10.001389221875307</c:v>
                </c:pt>
                <c:pt idx="4">
                  <c:v>20.046060365094867</c:v>
                </c:pt>
                <c:pt idx="5">
                  <c:v>24.391889063713471</c:v>
                </c:pt>
                <c:pt idx="6">
                  <c:v>31.851889063713472</c:v>
                </c:pt>
              </c:numCache>
            </c:numRef>
          </c:xVal>
          <c:yVal>
            <c:numRef>
              <c:f>'5-Jul-2019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-0.27889837679250612</c:v>
                </c:pt>
                <c:pt idx="2">
                  <c:v>-0.77828792650600742</c:v>
                </c:pt>
                <c:pt idx="3">
                  <c:v>-2.5617553253147021</c:v>
                </c:pt>
                <c:pt idx="4">
                  <c:v>-3.6174928043180019</c:v>
                </c:pt>
                <c:pt idx="5">
                  <c:v>-4.3058044504950175</c:v>
                </c:pt>
                <c:pt idx="6">
                  <c:v>-4.3058044504950175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1A10-48C3-95A0-B91A9E43DCE2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5.0999999999999996</c:v>
                </c:pt>
                <c:pt idx="2">
                  <c:v>8.5392749920764253</c:v>
                </c:pt>
                <c:pt idx="3">
                  <c:v>15.044426370615522</c:v>
                </c:pt>
                <c:pt idx="4">
                  <c:v>16.554426370615523</c:v>
                </c:pt>
                <c:pt idx="5">
                  <c:v>16.724035989846808</c:v>
                </c:pt>
                <c:pt idx="6">
                  <c:v>17.177189883365134</c:v>
                </c:pt>
              </c:numCache>
            </c:numRef>
          </c:xVal>
          <c:yVal>
            <c:numRef>
              <c:f>'11-Jul-2019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-1.2517937245719482</c:v>
                </c:pt>
                <c:pt idx="3">
                  <c:v>-0.68266672442974052</c:v>
                </c:pt>
                <c:pt idx="4">
                  <c:v>-0.68266672442974052</c:v>
                </c:pt>
                <c:pt idx="5">
                  <c:v>-0.7886505772763811</c:v>
                </c:pt>
                <c:pt idx="6">
                  <c:v>-0.99995970814673085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1A10-48C3-95A0-B91A9E43DCE2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3.5</c:v>
                </c:pt>
                <c:pt idx="2">
                  <c:v>4.7802500789158708</c:v>
                </c:pt>
                <c:pt idx="3">
                  <c:v>10.880250078915868</c:v>
                </c:pt>
                <c:pt idx="4">
                  <c:v>13.950081092014738</c:v>
                </c:pt>
                <c:pt idx="5">
                  <c:v>22.252010449907651</c:v>
                </c:pt>
              </c:numCache>
            </c:numRef>
          </c:xVal>
          <c:yVal>
            <c:numRef>
              <c:f>'18-Jul-2019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-0.22574263096700956</c:v>
                </c:pt>
                <c:pt idx="3">
                  <c:v>-0.22574263096700956</c:v>
                </c:pt>
                <c:pt idx="4">
                  <c:v>-0.65717924394321259</c:v>
                </c:pt>
                <c:pt idx="5">
                  <c:v>-2.1210333816754354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1A10-48C3-95A0-B91A9E43DCE2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3.6999999999999993</c:v>
                </c:pt>
                <c:pt idx="2">
                  <c:v>11.427366045797067</c:v>
                </c:pt>
                <c:pt idx="3">
                  <c:v>14.312222391609806</c:v>
                </c:pt>
                <c:pt idx="4">
                  <c:v>18.329246698392428</c:v>
                </c:pt>
                <c:pt idx="5">
                  <c:v>27.057932138165896</c:v>
                </c:pt>
                <c:pt idx="6">
                  <c:v>27.176764306414881</c:v>
                </c:pt>
              </c:numCache>
            </c:numRef>
          </c:xVal>
          <c:yVal>
            <c:numRef>
              <c:f>'25-Jul-2019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-1.6425023574602993</c:v>
                </c:pt>
                <c:pt idx="3">
                  <c:v>-2.6925041974701021</c:v>
                </c:pt>
                <c:pt idx="4">
                  <c:v>-3.6940608452527259</c:v>
                </c:pt>
                <c:pt idx="5">
                  <c:v>-4.3044299905138228</c:v>
                </c:pt>
                <c:pt idx="6">
                  <c:v>-4.3211307626290303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1A10-48C3-95A0-B91A9E43D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s-ES" sz="1000" b="0" i="0" baseline="0">
                    <a:effectLst/>
                  </a:rPr>
                  <a:t>Longitud (m)</a:t>
                </a:r>
                <a:endParaRPr lang="es-ES" sz="1000">
                  <a:effectLst/>
                </a:endParaRPr>
              </a:p>
            </c:rich>
          </c:tx>
          <c:layout/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s-CO" sz="1000" b="0" i="0" baseline="0">
                    <a:effectLst/>
                  </a:rPr>
                  <a:t>Inclinación </a:t>
                </a:r>
                <a:r>
                  <a:rPr lang="es-ES" sz="1000" b="0" i="0" baseline="0">
                    <a:effectLst/>
                  </a:rPr>
                  <a:t>(m)</a:t>
                </a:r>
                <a:endParaRPr lang="es-ES" sz="1000" b="0">
                  <a:effectLst/>
                </a:endParaRPr>
              </a:p>
            </c:rich>
          </c:tx>
          <c:layout/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 rtl="0">
              <a:defRPr sz="1100"/>
            </a:pPr>
            <a:r>
              <a:rPr lang="es-CO" sz="1100"/>
              <a:t>Estación </a:t>
            </a:r>
            <a:r>
              <a:rPr lang="en-US" sz="1100"/>
              <a:t>G11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1.2</c:v>
                </c:pt>
                <c:pt idx="2">
                  <c:v>2.2832885283134283</c:v>
                </c:pt>
                <c:pt idx="3">
                  <c:v>4.8733947433519678</c:v>
                </c:pt>
                <c:pt idx="4">
                  <c:v>7.1733947433519676</c:v>
                </c:pt>
                <c:pt idx="5">
                  <c:v>9.7338949011837084</c:v>
                </c:pt>
                <c:pt idx="6">
                  <c:v>11.801991182509344</c:v>
                </c:pt>
              </c:numCache>
            </c:numRef>
          </c:xVal>
          <c:yVal>
            <c:numRef>
              <c:f>'27-jul-2019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-0.19101299543362335</c:v>
                </c:pt>
                <c:pt idx="3">
                  <c:v>-0.4176179265775346</c:v>
                </c:pt>
                <c:pt idx="4">
                  <c:v>-0.4176179265775346</c:v>
                </c:pt>
                <c:pt idx="5">
                  <c:v>-0.86910318851155355</c:v>
                </c:pt>
                <c:pt idx="6">
                  <c:v>-1.2337643616121072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2120-44F0-939E-34A85E3DF8DA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0.7</c:v>
                </c:pt>
                <c:pt idx="2">
                  <c:v>3.9754023004163619</c:v>
                </c:pt>
                <c:pt idx="3">
                  <c:v>6.9754023004163619</c:v>
                </c:pt>
                <c:pt idx="4">
                  <c:v>12.162735361767446</c:v>
                </c:pt>
                <c:pt idx="5">
                  <c:v>16.16212614239301</c:v>
                </c:pt>
                <c:pt idx="6">
                  <c:v>20.926347670271355</c:v>
                </c:pt>
                <c:pt idx="7">
                  <c:v>26.013924326596459</c:v>
                </c:pt>
              </c:numCache>
            </c:numRef>
          </c:xVal>
          <c:yVal>
            <c:numRef>
              <c:f>'5-Jul-2019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-0.40216883323698666</c:v>
                </c:pt>
                <c:pt idx="3">
                  <c:v>-0.40216883323698666</c:v>
                </c:pt>
                <c:pt idx="4">
                  <c:v>-0.76490249670643817</c:v>
                </c:pt>
                <c:pt idx="5">
                  <c:v>-0.6950928709573041</c:v>
                </c:pt>
                <c:pt idx="6">
                  <c:v>-1.2800657193020122</c:v>
                </c:pt>
                <c:pt idx="7">
                  <c:v>-1.6358237353970513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2120-44F0-939E-34A85E3DF8DA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0.40000000000000036</c:v>
                </c:pt>
                <c:pt idx="2">
                  <c:v>3.1791292245957008</c:v>
                </c:pt>
                <c:pt idx="3">
                  <c:v>10.949447869711317</c:v>
                </c:pt>
                <c:pt idx="4">
                  <c:v>16.689447869711316</c:v>
                </c:pt>
                <c:pt idx="5">
                  <c:v>19.561638548922684</c:v>
                </c:pt>
                <c:pt idx="6">
                  <c:v>20.881280937959041</c:v>
                </c:pt>
              </c:numCache>
            </c:numRef>
          </c:xVal>
          <c:yVal>
            <c:numRef>
              <c:f>'11-Jul-2019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-0.34123416153441283</c:v>
                </c:pt>
                <c:pt idx="3">
                  <c:v>-1.0210489549661466</c:v>
                </c:pt>
                <c:pt idx="4">
                  <c:v>-1.0210489549661466</c:v>
                </c:pt>
                <c:pt idx="5">
                  <c:v>-1.9542802779784887</c:v>
                </c:pt>
                <c:pt idx="6">
                  <c:v>-2.1869688360521753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2120-44F0-939E-34A85E3DF8DA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0.90237502543667647</c:v>
                </c:pt>
                <c:pt idx="2">
                  <c:v>6.7580760004618448</c:v>
                </c:pt>
                <c:pt idx="3">
                  <c:v>10.658076000461843</c:v>
                </c:pt>
                <c:pt idx="4">
                  <c:v>16.130565850916909</c:v>
                </c:pt>
                <c:pt idx="5">
                  <c:v>17.470565850916909</c:v>
                </c:pt>
                <c:pt idx="6">
                  <c:v>18.879098395973589</c:v>
                </c:pt>
                <c:pt idx="7">
                  <c:v>21.547927406636674</c:v>
                </c:pt>
              </c:numCache>
            </c:numRef>
          </c:xVal>
          <c:yVal>
            <c:numRef>
              <c:f>'18-Jul-2019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-0.22498736290769092</c:v>
                </c:pt>
                <c:pt idx="2">
                  <c:v>-0.63445786378570657</c:v>
                </c:pt>
                <c:pt idx="3">
                  <c:v>-0.63445786378570657</c:v>
                </c:pt>
                <c:pt idx="4">
                  <c:v>-0.34765682357437433</c:v>
                </c:pt>
                <c:pt idx="5">
                  <c:v>-0.34765682357437433</c:v>
                </c:pt>
                <c:pt idx="6">
                  <c:v>-0.64704965835194805</c:v>
                </c:pt>
                <c:pt idx="7">
                  <c:v>-1.1176362198293295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2120-44F0-939E-34A85E3DF8DA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2.130366596501144</c:v>
                </c:pt>
                <c:pt idx="2">
                  <c:v>5.3125959168299826</c:v>
                </c:pt>
                <c:pt idx="3">
                  <c:v>7.3298275770342212</c:v>
                </c:pt>
                <c:pt idx="4">
                  <c:v>8.7498275770342229</c:v>
                </c:pt>
                <c:pt idx="5">
                  <c:v>9.1792382769786887</c:v>
                </c:pt>
                <c:pt idx="6">
                  <c:v>9.5265674622081882</c:v>
                </c:pt>
                <c:pt idx="7">
                  <c:v>9.960718045681352</c:v>
                </c:pt>
              </c:numCache>
            </c:numRef>
          </c:xVal>
          <c:yVal>
            <c:numRef>
              <c:f>'25-Jul-2019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-0.69219806739988221</c:v>
                </c:pt>
                <c:pt idx="2">
                  <c:v>-0.91472121864364186</c:v>
                </c:pt>
                <c:pt idx="3">
                  <c:v>-0.80900258703289529</c:v>
                </c:pt>
                <c:pt idx="4">
                  <c:v>-0.80900258703289529</c:v>
                </c:pt>
                <c:pt idx="5">
                  <c:v>-0.8315070482173611</c:v>
                </c:pt>
                <c:pt idx="6">
                  <c:v>-1.1911769483866865</c:v>
                </c:pt>
                <c:pt idx="7">
                  <c:v>-1.4951724596527396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2120-44F0-939E-34A85E3DF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s-ES" sz="1000" b="0" i="0" baseline="0">
                    <a:effectLst/>
                  </a:rPr>
                  <a:t>Longitud (m)</a:t>
                </a:r>
                <a:endParaRPr lang="es-ES" sz="1000">
                  <a:effectLst/>
                </a:endParaRPr>
              </a:p>
            </c:rich>
          </c:tx>
          <c:layout/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s-CO" sz="1000" b="0" i="0" baseline="0">
                    <a:effectLst/>
                  </a:rPr>
                  <a:t>Inclinación </a:t>
                </a:r>
                <a:r>
                  <a:rPr lang="es-ES" sz="1000" b="0" i="0" baseline="0">
                    <a:effectLst/>
                  </a:rPr>
                  <a:t>(m)</a:t>
                </a:r>
                <a:endParaRPr lang="es-ES" sz="1000" b="0">
                  <a:effectLst/>
                </a:endParaRPr>
              </a:p>
            </c:rich>
          </c:tx>
          <c:layout/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ln>
      <a:solidFill>
        <a:schemeClr val="tx1"/>
      </a:solidFill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 rtl="0">
              <a:defRPr sz="1100"/>
            </a:pPr>
            <a:r>
              <a:rPr lang="es-CO" sz="1100"/>
              <a:t>Estación </a:t>
            </a:r>
            <a:r>
              <a:rPr lang="en-US" sz="1100"/>
              <a:t>G12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Graficas(m)'!$DK$20:$DK$32</c:f>
              <c:numCache>
                <c:formatCode>0.00</c:formatCode>
                <c:ptCount val="13"/>
                <c:pt idx="0">
                  <c:v>0</c:v>
                </c:pt>
                <c:pt idx="1">
                  <c:v>4.0999999999999996</c:v>
                </c:pt>
                <c:pt idx="2">
                  <c:v>6</c:v>
                </c:pt>
                <c:pt idx="3">
                  <c:v>9.0882035640844112</c:v>
                </c:pt>
                <c:pt idx="4">
                  <c:v>11.977168188550474</c:v>
                </c:pt>
                <c:pt idx="5">
                  <c:v>13.552860593370006</c:v>
                </c:pt>
                <c:pt idx="6">
                  <c:v>15.272208564164549</c:v>
                </c:pt>
              </c:numCache>
            </c:numRef>
          </c:xVal>
          <c:yVal>
            <c:numRef>
              <c:f>'27-jul-2019 P Graficas(m)'!$DL$20:$DL$32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0.27018280251774029</c:v>
                </c:pt>
                <c:pt idx="4">
                  <c:v>0.52293445648594905</c:v>
                </c:pt>
                <c:pt idx="5">
                  <c:v>0.24509737221886058</c:v>
                </c:pt>
                <c:pt idx="6">
                  <c:v>-0.21560052806362662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4CE1-481E-B52E-A2FDB3E5267B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graficas(m)'!$DK$20:$DK$32</c:f>
              <c:numCache>
                <c:formatCode>0.00</c:formatCode>
                <c:ptCount val="13"/>
                <c:pt idx="0">
                  <c:v>0</c:v>
                </c:pt>
                <c:pt idx="1">
                  <c:v>0.5</c:v>
                </c:pt>
                <c:pt idx="2">
                  <c:v>5.7870894663770684</c:v>
                </c:pt>
                <c:pt idx="3">
                  <c:v>11.679003721429053</c:v>
                </c:pt>
                <c:pt idx="4">
                  <c:v>12.979003721429054</c:v>
                </c:pt>
                <c:pt idx="5">
                  <c:v>12.979003721429054</c:v>
                </c:pt>
                <c:pt idx="6">
                  <c:v>16.327350081670563</c:v>
                </c:pt>
                <c:pt idx="7">
                  <c:v>21.977350081670561</c:v>
                </c:pt>
                <c:pt idx="8">
                  <c:v>28.641077937406187</c:v>
                </c:pt>
              </c:numCache>
            </c:numRef>
          </c:xVal>
          <c:yVal>
            <c:numRef>
              <c:f>'5-Jul-2019 P graficas(m)'!$DL$20:$DL$32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-0.3697093108438641</c:v>
                </c:pt>
                <c:pt idx="3">
                  <c:v>-0.67849145267723276</c:v>
                </c:pt>
                <c:pt idx="4">
                  <c:v>-0.67849145267723276</c:v>
                </c:pt>
                <c:pt idx="5">
                  <c:v>-1.0784914526772331</c:v>
                </c:pt>
                <c:pt idx="6">
                  <c:v>-1.6688952567447963</c:v>
                </c:pt>
                <c:pt idx="7">
                  <c:v>-1.6688952567447963</c:v>
                </c:pt>
                <c:pt idx="8">
                  <c:v>-2.1348685013555535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4CE1-481E-B52E-A2FDB3E5267B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graficas(m)'!$DK$20:$DK$32</c:f>
              <c:numCache>
                <c:formatCode>0.00</c:formatCode>
                <c:ptCount val="13"/>
                <c:pt idx="0">
                  <c:v>0</c:v>
                </c:pt>
                <c:pt idx="1">
                  <c:v>0.69999999999999929</c:v>
                </c:pt>
                <c:pt idx="2">
                  <c:v>3.9177088748363378</c:v>
                </c:pt>
                <c:pt idx="3">
                  <c:v>5.5877088748363377</c:v>
                </c:pt>
                <c:pt idx="4">
                  <c:v>10.549285912585935</c:v>
                </c:pt>
              </c:numCache>
            </c:numRef>
          </c:xVal>
          <c:yVal>
            <c:numRef>
              <c:f>'11-Jul-2019 P graficas(m)'!$DL$20:$DL$32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-0.28151304907493591</c:v>
                </c:pt>
                <c:pt idx="3">
                  <c:v>-0.28151304907493591</c:v>
                </c:pt>
                <c:pt idx="4">
                  <c:v>-2.0873794058344672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4CE1-481E-B52E-A2FDB3E5267B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graficas(m)'!$DK$20:$DK$32</c:f>
              <c:numCache>
                <c:formatCode>0.00</c:formatCode>
                <c:ptCount val="13"/>
                <c:pt idx="0">
                  <c:v>0</c:v>
                </c:pt>
                <c:pt idx="1">
                  <c:v>3.42</c:v>
                </c:pt>
                <c:pt idx="2">
                  <c:v>5.2123501104822187</c:v>
                </c:pt>
                <c:pt idx="3">
                  <c:v>8.0098522485809038</c:v>
                </c:pt>
                <c:pt idx="4">
                  <c:v>19.266852337017625</c:v>
                </c:pt>
              </c:numCache>
            </c:numRef>
          </c:xVal>
          <c:yVal>
            <c:numRef>
              <c:f>'18-Jul-2019 P graficas(m)'!$DL$20:$DL$32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-0.31603968335381327</c:v>
                </c:pt>
                <c:pt idx="3">
                  <c:v>-0.91066711909260523</c:v>
                </c:pt>
                <c:pt idx="4">
                  <c:v>-1.8955270121411423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4CE1-481E-B52E-A2FDB3E5267B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graficas(m)'!$DK$20:$DK$32</c:f>
              <c:numCache>
                <c:formatCode>0.00</c:formatCode>
                <c:ptCount val="13"/>
                <c:pt idx="0">
                  <c:v>0</c:v>
                </c:pt>
                <c:pt idx="1">
                  <c:v>2.4965738368864345</c:v>
                </c:pt>
                <c:pt idx="2">
                  <c:v>6.9398326378161483</c:v>
                </c:pt>
                <c:pt idx="3">
                  <c:v>9.3306999132363373</c:v>
                </c:pt>
                <c:pt idx="4">
                  <c:v>12.030699913236337</c:v>
                </c:pt>
                <c:pt idx="5">
                  <c:v>16.757777127694936</c:v>
                </c:pt>
              </c:numCache>
            </c:numRef>
          </c:xVal>
          <c:yVal>
            <c:numRef>
              <c:f>'25-Jul-2019 P graficas(m)'!$DL$20:$DL$32</c:f>
              <c:numCache>
                <c:formatCode>0.00</c:formatCode>
                <c:ptCount val="13"/>
                <c:pt idx="0">
                  <c:v>0</c:v>
                </c:pt>
                <c:pt idx="1">
                  <c:v>-0.13083989060735959</c:v>
                </c:pt>
                <c:pt idx="2">
                  <c:v>-1.321407498078955</c:v>
                </c:pt>
                <c:pt idx="3">
                  <c:v>-1.5305812806733345</c:v>
                </c:pt>
                <c:pt idx="4">
                  <c:v>-1.5305812806733345</c:v>
                </c:pt>
                <c:pt idx="5">
                  <c:v>-2.3640925334746004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4CE1-481E-B52E-A2FDB3E52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s-ES" sz="1000" b="0" i="0" baseline="0">
                    <a:effectLst/>
                  </a:rPr>
                  <a:t>Longitud (m)</a:t>
                </a:r>
                <a:endParaRPr lang="es-ES" sz="1000">
                  <a:effectLst/>
                </a:endParaRPr>
              </a:p>
            </c:rich>
          </c:tx>
          <c:layout/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s-CO" sz="1000" b="0" i="0" baseline="0">
                    <a:effectLst/>
                  </a:rPr>
                  <a:t>Inclinación </a:t>
                </a:r>
                <a:r>
                  <a:rPr lang="es-ES" sz="1000" b="0" i="0" baseline="0">
                    <a:effectLst/>
                  </a:rPr>
                  <a:t>(m)</a:t>
                </a:r>
                <a:endParaRPr lang="es-ES" sz="1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2.1157197218093598E-2"/>
              <c:y val="0.42372657229272642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 rtl="0">
              <a:defRPr/>
            </a:pPr>
            <a:r>
              <a:rPr lang="es-CO"/>
              <a:t>Estación </a:t>
            </a:r>
            <a:r>
              <a:rPr lang="en-US"/>
              <a:t>G13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Graficas(m)'!$DU$20:$DU$32</c:f>
              <c:numCache>
                <c:formatCode>0.00</c:formatCode>
                <c:ptCount val="13"/>
                <c:pt idx="0">
                  <c:v>0</c:v>
                </c:pt>
                <c:pt idx="1">
                  <c:v>5.3</c:v>
                </c:pt>
                <c:pt idx="2">
                  <c:v>8.6746569155804938</c:v>
                </c:pt>
                <c:pt idx="3">
                  <c:v>11.774656915580495</c:v>
                </c:pt>
                <c:pt idx="4">
                  <c:v>13.667426841954811</c:v>
                </c:pt>
                <c:pt idx="5">
                  <c:v>15.735523123280448</c:v>
                </c:pt>
                <c:pt idx="6">
                  <c:v>15.735523123280448</c:v>
                </c:pt>
              </c:numCache>
            </c:numRef>
          </c:xVal>
          <c:yVal>
            <c:numRef>
              <c:f>'27-jul-2019 P Graficas(m)'!$DV$20:$DV$32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-0.41435576757750137</c:v>
                </c:pt>
                <c:pt idx="3">
                  <c:v>-0.41435576757750137</c:v>
                </c:pt>
                <c:pt idx="4">
                  <c:v>-0.24875985635695097</c:v>
                </c:pt>
                <c:pt idx="5">
                  <c:v>0.11590131674360299</c:v>
                </c:pt>
                <c:pt idx="6">
                  <c:v>-1.9840986832563949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651F-45BF-A102-BEC0C5A40D04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graficas(m)'!$DU$20:$DU$32</c:f>
              <c:numCache>
                <c:formatCode>0.00</c:formatCode>
                <c:ptCount val="13"/>
                <c:pt idx="0">
                  <c:v>0</c:v>
                </c:pt>
                <c:pt idx="1">
                  <c:v>1.4</c:v>
                </c:pt>
                <c:pt idx="2">
                  <c:v>5.7832566716036808</c:v>
                </c:pt>
                <c:pt idx="3">
                  <c:v>8.3638766658711177</c:v>
                </c:pt>
                <c:pt idx="4">
                  <c:v>13.248523120811669</c:v>
                </c:pt>
                <c:pt idx="5">
                  <c:v>19.786160162573111</c:v>
                </c:pt>
              </c:numCache>
            </c:numRef>
          </c:xVal>
          <c:yVal>
            <c:numRef>
              <c:f>'5-Jul-2019 P graficas(m)'!$DV$20:$DV$32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-0.38348526808969596</c:v>
                </c:pt>
                <c:pt idx="3">
                  <c:v>-0.70034556094307954</c:v>
                </c:pt>
                <c:pt idx="4">
                  <c:v>-1.5616405221710539</c:v>
                </c:pt>
                <c:pt idx="5">
                  <c:v>-2.8324284313788421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651F-45BF-A102-BEC0C5A40D04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graficas(m)'!$DU$20:$DU$32</c:f>
              <c:numCache>
                <c:formatCode>0.00</c:formatCode>
                <c:ptCount val="13"/>
                <c:pt idx="0">
                  <c:v>0</c:v>
                </c:pt>
                <c:pt idx="1">
                  <c:v>7.6999999999999993</c:v>
                </c:pt>
                <c:pt idx="2">
                  <c:v>11.844312569231484</c:v>
                </c:pt>
                <c:pt idx="3">
                  <c:v>13.191024037082244</c:v>
                </c:pt>
                <c:pt idx="4">
                  <c:v>15.19926402460462</c:v>
                </c:pt>
                <c:pt idx="5">
                  <c:v>17.131115677182756</c:v>
                </c:pt>
              </c:numCache>
            </c:numRef>
          </c:xVal>
          <c:yVal>
            <c:numRef>
              <c:f>'11-Jul-2019 P graficas(m)'!$DV$20:$DV$32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-0.21719421840821704</c:v>
                </c:pt>
                <c:pt idx="3">
                  <c:v>-0.12302297885364803</c:v>
                </c:pt>
                <c:pt idx="4">
                  <c:v>-0.73700355877139567</c:v>
                </c:pt>
                <c:pt idx="5">
                  <c:v>-1.2546416489764372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651F-45BF-A102-BEC0C5A40D04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graficas(m)'!$DU$20:$DU$32</c:f>
              <c:numCache>
                <c:formatCode>0.00</c:formatCode>
                <c:ptCount val="13"/>
                <c:pt idx="0">
                  <c:v>0</c:v>
                </c:pt>
                <c:pt idx="1">
                  <c:v>14.2</c:v>
                </c:pt>
                <c:pt idx="2">
                  <c:v>15.213344867376643</c:v>
                </c:pt>
                <c:pt idx="3">
                  <c:v>16.921065345622399</c:v>
                </c:pt>
                <c:pt idx="4">
                  <c:v>17.954605979751701</c:v>
                </c:pt>
              </c:numCache>
            </c:numRef>
          </c:xVal>
          <c:yVal>
            <c:numRef>
              <c:f>'18-Jul-2019 P graficas(m)'!$DV$20:$DV$32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-0.23394909651761941</c:v>
                </c:pt>
                <c:pt idx="3">
                  <c:v>-0.65973163277303493</c:v>
                </c:pt>
                <c:pt idx="4">
                  <c:v>-0.93666801103273212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651F-45BF-A102-BEC0C5A40D04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graficas(m)'!$DU$20:$DU$32</c:f>
              <c:numCache>
                <c:formatCode>0.00</c:formatCode>
                <c:ptCount val="13"/>
                <c:pt idx="0">
                  <c:v>0</c:v>
                </c:pt>
                <c:pt idx="1">
                  <c:v>7.35</c:v>
                </c:pt>
                <c:pt idx="2">
                  <c:v>13.904961113443687</c:v>
                </c:pt>
                <c:pt idx="3">
                  <c:v>19.82365570904706</c:v>
                </c:pt>
              </c:numCache>
            </c:numRef>
          </c:xVal>
          <c:yVal>
            <c:numRef>
              <c:f>'25-Jul-2019 P graficas(m)'!$DV$20:$DV$32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0.57348478727959074</c:v>
                </c:pt>
                <c:pt idx="3">
                  <c:v>-0.47014076049866094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51F-45BF-A102-BEC0C5A40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s-ES" sz="1000" b="0" i="0" baseline="0">
                    <a:effectLst/>
                  </a:rPr>
                  <a:t>Longitud (m)</a:t>
                </a:r>
                <a:endParaRPr lang="es-ES" sz="1000">
                  <a:effectLst/>
                </a:endParaRPr>
              </a:p>
            </c:rich>
          </c:tx>
          <c:layout/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s-CO" b="0"/>
                  <a:t>Inclinación </a:t>
                </a:r>
                <a:r>
                  <a:rPr lang="es-ES" b="0"/>
                  <a:t>(m)</a:t>
                </a:r>
              </a:p>
            </c:rich>
          </c:tx>
          <c:layout/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graficas(m)'!$CF$20:$CF$32</c:f>
              <c:numCache>
                <c:formatCode>0.00</c:formatCode>
                <c:ptCount val="13"/>
                <c:pt idx="0">
                  <c:v>0</c:v>
                </c:pt>
                <c:pt idx="1">
                  <c:v>5.34</c:v>
                </c:pt>
                <c:pt idx="2">
                  <c:v>7.0021742684665949</c:v>
                </c:pt>
                <c:pt idx="3">
                  <c:v>15.002174268466595</c:v>
                </c:pt>
                <c:pt idx="4">
                  <c:v>23.240704421685329</c:v>
                </c:pt>
                <c:pt idx="5">
                  <c:v>32.918029400188217</c:v>
                </c:pt>
                <c:pt idx="6">
                  <c:v>48.859102923340203</c:v>
                </c:pt>
              </c:numCache>
            </c:numRef>
          </c:xVal>
          <c:yVal>
            <c:numRef>
              <c:f>'5-Jul-2019 P graficas(m)'!$CG$20:$CG$32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-1.0386417578970817</c:v>
                </c:pt>
                <c:pt idx="3">
                  <c:v>-1.0386417578970817</c:v>
                </c:pt>
                <c:pt idx="4">
                  <c:v>-0.31786376537394867</c:v>
                </c:pt>
                <c:pt idx="5">
                  <c:v>-1.5060898635741367</c:v>
                </c:pt>
                <c:pt idx="6">
                  <c:v>-2.6207983140052589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F7-494E-B46F-32C3C1E1B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</a:t>
                </a:r>
                <a:r>
                  <a:rPr lang="es-CO" baseline="0"/>
                  <a:t> (m)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graficas(m)'!$N$20:$N$32</c:f>
              <c:numCache>
                <c:formatCode>0.00</c:formatCode>
                <c:ptCount val="13"/>
                <c:pt idx="0">
                  <c:v>0</c:v>
                </c:pt>
                <c:pt idx="1">
                  <c:v>1.1100000000000001</c:v>
                </c:pt>
                <c:pt idx="2">
                  <c:v>3.0020766662381932</c:v>
                </c:pt>
                <c:pt idx="3">
                  <c:v>4.3447135647799984</c:v>
                </c:pt>
                <c:pt idx="4">
                  <c:v>6.9483181190614101</c:v>
                </c:pt>
                <c:pt idx="5">
                  <c:v>7.8903545810809623</c:v>
                </c:pt>
              </c:numCache>
            </c:numRef>
          </c:xVal>
          <c:yVal>
            <c:numRef>
              <c:f>'5-Jul-2019 P graficas(m)'!$O$20:$O$32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-0.47174769641935205</c:v>
                </c:pt>
                <c:pt idx="3">
                  <c:v>-0.83150616911185593</c:v>
                </c:pt>
                <c:pt idx="4">
                  <c:v>-1.9907056018778864</c:v>
                </c:pt>
                <c:pt idx="5">
                  <c:v>-2.2608302105785456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4B-4C11-9438-20DA36CFD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G01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graficas(m)'!$D$20:$D$32</c:f>
              <c:numCache>
                <c:formatCode>0.00</c:formatCode>
                <c:ptCount val="13"/>
                <c:pt idx="0">
                  <c:v>0</c:v>
                </c:pt>
                <c:pt idx="1">
                  <c:v>2.36</c:v>
                </c:pt>
                <c:pt idx="2">
                  <c:v>3.9282229195932885</c:v>
                </c:pt>
                <c:pt idx="3">
                  <c:v>6.3947956552283109</c:v>
                </c:pt>
                <c:pt idx="4">
                  <c:v>15.271653998824849</c:v>
                </c:pt>
                <c:pt idx="5">
                  <c:v>16.220457171536641</c:v>
                </c:pt>
              </c:numCache>
            </c:numRef>
          </c:xVal>
          <c:yVal>
            <c:numRef>
              <c:f>'5-Jul-2019 P graficas(m)'!$E$20:$E$32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-0.19255356258013301</c:v>
                </c:pt>
                <c:pt idx="3">
                  <c:v>-1.2907424988847933</c:v>
                </c:pt>
                <c:pt idx="4">
                  <c:v>-3.6692895233769591</c:v>
                </c:pt>
                <c:pt idx="5">
                  <c:v>-3.8709638634701857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83-40C2-AEAF-3661852A9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graficas(m)'!$X$20:$X$32</c:f>
              <c:numCache>
                <c:formatCode>0.00</c:formatCode>
                <c:ptCount val="13"/>
                <c:pt idx="0">
                  <c:v>0</c:v>
                </c:pt>
                <c:pt idx="1">
                  <c:v>2.0699999999999998</c:v>
                </c:pt>
                <c:pt idx="2">
                  <c:v>2.5923359245713651</c:v>
                </c:pt>
                <c:pt idx="3">
                  <c:v>4.7344585779285637</c:v>
                </c:pt>
                <c:pt idx="4">
                  <c:v>8.8903472956400815</c:v>
                </c:pt>
                <c:pt idx="5">
                  <c:v>14.277405589594226</c:v>
                </c:pt>
                <c:pt idx="6">
                  <c:v>15.308114132214271</c:v>
                </c:pt>
              </c:numCache>
            </c:numRef>
          </c:xVal>
          <c:yVal>
            <c:numRef>
              <c:f>'5-Jul-2019 P graficas(m)'!$Y$20:$Y$32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-0.64503114800928585</c:v>
                </c:pt>
                <c:pt idx="3">
                  <c:v>-1.2999437665882163</c:v>
                </c:pt>
                <c:pt idx="4">
                  <c:v>-2.0327390763426623</c:v>
                </c:pt>
                <c:pt idx="5">
                  <c:v>-2.7898407455654182</c:v>
                </c:pt>
                <c:pt idx="6">
                  <c:v>-2.99019019071079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85-432F-9CDB-911EF9778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'27-jul-2019 P Graficas(m)'!$D$20:$D$32</c:f>
              <c:numCache>
                <c:formatCode>0.00</c:formatCode>
                <c:ptCount val="13"/>
                <c:pt idx="0">
                  <c:v>0</c:v>
                </c:pt>
                <c:pt idx="1">
                  <c:v>0.4</c:v>
                </c:pt>
                <c:pt idx="2">
                  <c:v>1.3678833994094854</c:v>
                </c:pt>
                <c:pt idx="3">
                  <c:v>3.3878833994094859</c:v>
                </c:pt>
                <c:pt idx="4">
                  <c:v>4.633126772024168</c:v>
                </c:pt>
                <c:pt idx="5">
                  <c:v>5.913376850940038</c:v>
                </c:pt>
                <c:pt idx="6">
                  <c:v>8.5723577840729988</c:v>
                </c:pt>
                <c:pt idx="7">
                  <c:v>11.822223369013287</c:v>
                </c:pt>
                <c:pt idx="8">
                  <c:v>14.481204302146248</c:v>
                </c:pt>
                <c:pt idx="9">
                  <c:v>14.781204302146248</c:v>
                </c:pt>
              </c:numCache>
            </c:numRef>
          </c:xVal>
          <c:yVal>
            <c:numRef>
              <c:f>'27-jul-2019 P Graficas(m)'!$E$20:$E$32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-0.35228074762543871</c:v>
                </c:pt>
                <c:pt idx="3">
                  <c:v>-0.35228074762543871</c:v>
                </c:pt>
                <c:pt idx="4">
                  <c:v>-0.24333606919086601</c:v>
                </c:pt>
                <c:pt idx="5">
                  <c:v>-0.46907870015787539</c:v>
                </c:pt>
                <c:pt idx="6">
                  <c:v>-0.93792877985858714</c:v>
                </c:pt>
                <c:pt idx="7">
                  <c:v>-1.5109677661594574</c:v>
                </c:pt>
                <c:pt idx="8">
                  <c:v>-1.9798178458601692</c:v>
                </c:pt>
                <c:pt idx="9">
                  <c:v>-1.9798178458601692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91-4AAF-95FE-82DF26E9F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graficas(m)'!$AH$20:$AH$32</c:f>
              <c:numCache>
                <c:formatCode>0.00</c:formatCode>
                <c:ptCount val="13"/>
                <c:pt idx="0">
                  <c:v>0</c:v>
                </c:pt>
                <c:pt idx="1">
                  <c:v>0.8</c:v>
                </c:pt>
                <c:pt idx="2">
                  <c:v>3.7228626672612846</c:v>
                </c:pt>
                <c:pt idx="3">
                  <c:v>4.9373697073343399</c:v>
                </c:pt>
                <c:pt idx="4">
                  <c:v>8.0383553559278376</c:v>
                </c:pt>
                <c:pt idx="5">
                  <c:v>9.2563179369093813</c:v>
                </c:pt>
              </c:numCache>
            </c:numRef>
          </c:xVal>
          <c:yVal>
            <c:numRef>
              <c:f>'5-Jul-2019 P graficas(m)'!$AI$20:$AI$32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-0.20438646807028713</c:v>
                </c:pt>
                <c:pt idx="3">
                  <c:v>-0.57569853306816288</c:v>
                </c:pt>
                <c:pt idx="4">
                  <c:v>-1.7043650060428699</c:v>
                </c:pt>
                <c:pt idx="5">
                  <c:v>-1.9855538239727011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AF-417B-9144-BCA5C3CB2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graficas(m)'!$AR$20:$AR$32</c:f>
              <c:numCache>
                <c:formatCode>0.00</c:formatCode>
                <c:ptCount val="13"/>
                <c:pt idx="0">
                  <c:v>0</c:v>
                </c:pt>
                <c:pt idx="1">
                  <c:v>4.8</c:v>
                </c:pt>
                <c:pt idx="2">
                  <c:v>7.45</c:v>
                </c:pt>
                <c:pt idx="3">
                  <c:v>12.787544890517065</c:v>
                </c:pt>
                <c:pt idx="4">
                  <c:v>18.180323230166518</c:v>
                </c:pt>
                <c:pt idx="5">
                  <c:v>19.371378612136105</c:v>
                </c:pt>
              </c:numCache>
            </c:numRef>
          </c:xVal>
          <c:yVal>
            <c:numRef>
              <c:f>'5-Jul-2019 P graficas(m)'!$AS$20:$AS$32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-0.75014301417475271</c:v>
                </c:pt>
                <c:pt idx="4">
                  <c:v>-1.6042751932944133</c:v>
                </c:pt>
                <c:pt idx="5">
                  <c:v>-1.7505184053805902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A4-416B-8DC1-81DEE94CD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graficas(m)'!$BB$20:$BB$32</c:f>
              <c:numCache>
                <c:formatCode>0.00</c:formatCode>
                <c:ptCount val="13"/>
                <c:pt idx="0">
                  <c:v>0</c:v>
                </c:pt>
                <c:pt idx="1">
                  <c:v>2.13</c:v>
                </c:pt>
                <c:pt idx="2">
                  <c:v>6.0046825948477469</c:v>
                </c:pt>
                <c:pt idx="3">
                  <c:v>9.4013455040872511</c:v>
                </c:pt>
                <c:pt idx="4">
                  <c:v>14.688434970464321</c:v>
                </c:pt>
                <c:pt idx="5">
                  <c:v>19.774802494280109</c:v>
                </c:pt>
                <c:pt idx="6">
                  <c:v>34.105136318008242</c:v>
                </c:pt>
              </c:numCache>
            </c:numRef>
          </c:xVal>
          <c:yVal>
            <c:numRef>
              <c:f>'5-Jul-2019 P graficas(m)'!$BC$20:$BC$32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-0.20306351022262206</c:v>
                </c:pt>
                <c:pt idx="3">
                  <c:v>-1.6448613743480422</c:v>
                </c:pt>
                <c:pt idx="4">
                  <c:v>-2.0145706851919063</c:v>
                </c:pt>
                <c:pt idx="5">
                  <c:v>-3.0957114774442545</c:v>
                </c:pt>
                <c:pt idx="6">
                  <c:v>-3.8467324495304984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50-499B-9154-5084012B1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graficas(m)'!$BL$20:$BL$32</c:f>
              <c:numCache>
                <c:formatCode>0.00</c:formatCode>
                <c:ptCount val="13"/>
                <c:pt idx="0">
                  <c:v>0</c:v>
                </c:pt>
                <c:pt idx="1">
                  <c:v>1.17</c:v>
                </c:pt>
                <c:pt idx="2">
                  <c:v>6.8672149104211879</c:v>
                </c:pt>
                <c:pt idx="3">
                  <c:v>12.173980201892586</c:v>
                </c:pt>
                <c:pt idx="4">
                  <c:v>16.74282355208258</c:v>
                </c:pt>
                <c:pt idx="5">
                  <c:v>17.612156795742742</c:v>
                </c:pt>
                <c:pt idx="6">
                  <c:v>18.27195788961042</c:v>
                </c:pt>
              </c:numCache>
            </c:numRef>
          </c:xVal>
          <c:yVal>
            <c:numRef>
              <c:f>'5-Jul-2019 P graficas(m)'!$BM$20:$BM$32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-0.69953003114554657</c:v>
                </c:pt>
                <c:pt idx="3">
                  <c:v>-0.51421370365526642</c:v>
                </c:pt>
                <c:pt idx="4">
                  <c:v>-0.83369835340336029</c:v>
                </c:pt>
                <c:pt idx="5">
                  <c:v>-1.0666354939956286</c:v>
                </c:pt>
                <c:pt idx="6">
                  <c:v>-1.2311423830034025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C0-4695-9EC7-B376182E3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graficas(m)'!$BV$20:$BV$32</c:f>
              <c:numCache>
                <c:formatCode>0.00</c:formatCode>
                <c:ptCount val="13"/>
                <c:pt idx="0">
                  <c:v>0</c:v>
                </c:pt>
                <c:pt idx="1">
                  <c:v>2.1800000000000002</c:v>
                </c:pt>
                <c:pt idx="2">
                  <c:v>10.6</c:v>
                </c:pt>
                <c:pt idx="3">
                  <c:v>14.105189666988554</c:v>
                </c:pt>
                <c:pt idx="4">
                  <c:v>19.048924587109838</c:v>
                </c:pt>
                <c:pt idx="5">
                  <c:v>25.735574652938919</c:v>
                </c:pt>
              </c:numCache>
            </c:numRef>
          </c:xVal>
          <c:yVal>
            <c:numRef>
              <c:f>'5-Jul-2019 P graficas(m)'!$BW$20:$BW$32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-0.18369920641273285</c:v>
                </c:pt>
                <c:pt idx="4">
                  <c:v>-1.0554130583007231</c:v>
                </c:pt>
                <c:pt idx="5">
                  <c:v>-2.114474386623086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30-4A3E-A881-570A6F5A5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3.187823033893586</c:v>
                </c:pt>
                <c:pt idx="2">
                  <c:v>4.1679302105007903</c:v>
                </c:pt>
                <c:pt idx="3">
                  <c:v>10.001389221875307</c:v>
                </c:pt>
                <c:pt idx="4">
                  <c:v>20.046060365094867</c:v>
                </c:pt>
                <c:pt idx="5">
                  <c:v>24.391889063713471</c:v>
                </c:pt>
                <c:pt idx="6">
                  <c:v>31.851889063713472</c:v>
                </c:pt>
              </c:numCache>
            </c:numRef>
          </c:xVal>
          <c:yVal>
            <c:numRef>
              <c:f>'5-Jul-2019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-0.27889837679250612</c:v>
                </c:pt>
                <c:pt idx="2">
                  <c:v>-0.77828792650600742</c:v>
                </c:pt>
                <c:pt idx="3">
                  <c:v>-2.5617553253147021</c:v>
                </c:pt>
                <c:pt idx="4">
                  <c:v>-3.6174928043180019</c:v>
                </c:pt>
                <c:pt idx="5">
                  <c:v>-4.3058044504950175</c:v>
                </c:pt>
                <c:pt idx="6">
                  <c:v>-4.3058044504950175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9B-4F26-B09D-75C75C784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0.7</c:v>
                </c:pt>
                <c:pt idx="2">
                  <c:v>3.9754023004163619</c:v>
                </c:pt>
                <c:pt idx="3">
                  <c:v>6.9754023004163619</c:v>
                </c:pt>
                <c:pt idx="4">
                  <c:v>12.162735361767446</c:v>
                </c:pt>
                <c:pt idx="5">
                  <c:v>16.16212614239301</c:v>
                </c:pt>
                <c:pt idx="6">
                  <c:v>20.926347670271355</c:v>
                </c:pt>
                <c:pt idx="7">
                  <c:v>26.013924326596459</c:v>
                </c:pt>
              </c:numCache>
            </c:numRef>
          </c:xVal>
          <c:yVal>
            <c:numRef>
              <c:f>'5-Jul-2019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-0.40216883323698666</c:v>
                </c:pt>
                <c:pt idx="3">
                  <c:v>-0.40216883323698666</c:v>
                </c:pt>
                <c:pt idx="4">
                  <c:v>-0.76490249670643817</c:v>
                </c:pt>
                <c:pt idx="5">
                  <c:v>-0.6950928709573041</c:v>
                </c:pt>
                <c:pt idx="6">
                  <c:v>-1.2800657193020122</c:v>
                </c:pt>
                <c:pt idx="7">
                  <c:v>-1.6358237353970513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272-41F7-A369-476DCD9B0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graficas(m)'!$DK$20:$DK$32</c:f>
              <c:numCache>
                <c:formatCode>0.00</c:formatCode>
                <c:ptCount val="13"/>
                <c:pt idx="0">
                  <c:v>0</c:v>
                </c:pt>
                <c:pt idx="1">
                  <c:v>0.5</c:v>
                </c:pt>
                <c:pt idx="2">
                  <c:v>5.7870894663770684</c:v>
                </c:pt>
                <c:pt idx="3">
                  <c:v>11.679003721429053</c:v>
                </c:pt>
                <c:pt idx="4">
                  <c:v>12.979003721429054</c:v>
                </c:pt>
                <c:pt idx="5">
                  <c:v>12.979003721429054</c:v>
                </c:pt>
                <c:pt idx="6">
                  <c:v>16.327350081670563</c:v>
                </c:pt>
                <c:pt idx="7">
                  <c:v>21.977350081670561</c:v>
                </c:pt>
                <c:pt idx="8">
                  <c:v>28.641077937406187</c:v>
                </c:pt>
              </c:numCache>
            </c:numRef>
          </c:xVal>
          <c:yVal>
            <c:numRef>
              <c:f>'5-Jul-2019 P graficas(m)'!$DL$20:$DL$32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-0.3697093108438641</c:v>
                </c:pt>
                <c:pt idx="3">
                  <c:v>-0.67849145267723276</c:v>
                </c:pt>
                <c:pt idx="4">
                  <c:v>-0.67849145267723276</c:v>
                </c:pt>
                <c:pt idx="5">
                  <c:v>-1.0784914526772331</c:v>
                </c:pt>
                <c:pt idx="6">
                  <c:v>-1.6688952567447963</c:v>
                </c:pt>
                <c:pt idx="7">
                  <c:v>-1.6688952567447963</c:v>
                </c:pt>
                <c:pt idx="8">
                  <c:v>-2.1348685013555535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C4-4C49-A74B-5E4B3245B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graficas(m)'!$DU$20:$DU$32</c:f>
              <c:numCache>
                <c:formatCode>0.00</c:formatCode>
                <c:ptCount val="13"/>
                <c:pt idx="0">
                  <c:v>0</c:v>
                </c:pt>
                <c:pt idx="1">
                  <c:v>1.4</c:v>
                </c:pt>
                <c:pt idx="2">
                  <c:v>5.7832566716036808</c:v>
                </c:pt>
                <c:pt idx="3">
                  <c:v>8.3638766658711177</c:v>
                </c:pt>
                <c:pt idx="4">
                  <c:v>13.248523120811669</c:v>
                </c:pt>
                <c:pt idx="5">
                  <c:v>19.786160162573111</c:v>
                </c:pt>
              </c:numCache>
            </c:numRef>
          </c:xVal>
          <c:yVal>
            <c:numRef>
              <c:f>'5-Jul-2019 P graficas(m)'!$DV$20:$DV$32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-0.38348526808969596</c:v>
                </c:pt>
                <c:pt idx="3">
                  <c:v>-0.70034556094307954</c:v>
                </c:pt>
                <c:pt idx="4">
                  <c:v>-1.5616405221710539</c:v>
                </c:pt>
                <c:pt idx="5">
                  <c:v>-2.8324284313788421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704-43FB-A0D8-4CC6949F8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</a:t>
                </a:r>
                <a:r>
                  <a:rPr lang="es-CO" baseline="0"/>
                  <a:t> (m)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'11-Jul-2019 P graficas(m)'!$CF$20:$CF$32</c:f>
              <c:numCache>
                <c:formatCode>0.00</c:formatCode>
                <c:ptCount val="13"/>
                <c:pt idx="0">
                  <c:v>0</c:v>
                </c:pt>
                <c:pt idx="1">
                  <c:v>1.5999999999999996</c:v>
                </c:pt>
                <c:pt idx="2">
                  <c:v>2.8802500789158705</c:v>
                </c:pt>
                <c:pt idx="3">
                  <c:v>6.5352341761176103</c:v>
                </c:pt>
                <c:pt idx="4">
                  <c:v>7.5020090057359345</c:v>
                </c:pt>
                <c:pt idx="5">
                  <c:v>9.5940178717286013</c:v>
                </c:pt>
                <c:pt idx="6">
                  <c:v>12.794017871728601</c:v>
                </c:pt>
                <c:pt idx="7">
                  <c:v>19.64258631805372</c:v>
                </c:pt>
                <c:pt idx="8">
                  <c:v>21.539982434087413</c:v>
                </c:pt>
                <c:pt idx="9">
                  <c:v>24.139982434087411</c:v>
                </c:pt>
                <c:pt idx="10">
                  <c:v>29.560126763844504</c:v>
                </c:pt>
                <c:pt idx="11">
                  <c:v>40.810126763844508</c:v>
                </c:pt>
                <c:pt idx="12">
                  <c:v>42.105179871363774</c:v>
                </c:pt>
              </c:numCache>
            </c:numRef>
          </c:xVal>
          <c:yVal>
            <c:numRef>
              <c:f>'11-Jul-2019 P graficas(m)'!$CG$20:$CG$32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-0.22574263096700956</c:v>
                </c:pt>
                <c:pt idx="3">
                  <c:v>-0.417292230816184</c:v>
                </c:pt>
                <c:pt idx="4">
                  <c:v>-1.021400192042037</c:v>
                </c:pt>
                <c:pt idx="5">
                  <c:v>-1.2044272518121193</c:v>
                </c:pt>
                <c:pt idx="6">
                  <c:v>-1.2044272518121193</c:v>
                </c:pt>
                <c:pt idx="7">
                  <c:v>-0.36352878231660191</c:v>
                </c:pt>
                <c:pt idx="8">
                  <c:v>-0.26409046545500853</c:v>
                </c:pt>
                <c:pt idx="9">
                  <c:v>-0.26409046545500853</c:v>
                </c:pt>
                <c:pt idx="10">
                  <c:v>0.30558965935370314</c:v>
                </c:pt>
                <c:pt idx="11">
                  <c:v>0.30558965935370314</c:v>
                </c:pt>
                <c:pt idx="12">
                  <c:v>0.19228719378174777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8F-429C-9CAF-DF1CBB6C5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b="1"/>
              <a:t>Estacion G03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'27-jul-2019 P Graficas(m)'!$X$20:$X$32</c:f>
              <c:numCache>
                <c:formatCode>0.00</c:formatCode>
                <c:ptCount val="13"/>
                <c:pt idx="0">
                  <c:v>0</c:v>
                </c:pt>
                <c:pt idx="1">
                  <c:v>0.8</c:v>
                </c:pt>
                <c:pt idx="2">
                  <c:v>1.5969557584733964</c:v>
                </c:pt>
                <c:pt idx="3">
                  <c:v>2.3969557584733963</c:v>
                </c:pt>
                <c:pt idx="4">
                  <c:v>4.1638846886791914</c:v>
                </c:pt>
                <c:pt idx="5">
                  <c:v>5.4441347675950613</c:v>
                </c:pt>
              </c:numCache>
            </c:numRef>
          </c:xVal>
          <c:yVal>
            <c:numRef>
              <c:f>'27-jul-2019 P Graficas(m)'!$Y$20:$Y$32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-6.972459419812653E-2</c:v>
                </c:pt>
                <c:pt idx="3">
                  <c:v>-6.972459419812653E-2</c:v>
                </c:pt>
                <c:pt idx="4">
                  <c:v>-0.41318078587590723</c:v>
                </c:pt>
                <c:pt idx="5">
                  <c:v>-0.63892341684291665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86-468A-9FA9-3472114FE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'11-Jul-2019 P graficas(m)'!$N$20:$N$32</c:f>
              <c:numCache>
                <c:formatCode>0.00</c:formatCode>
                <c:ptCount val="13"/>
                <c:pt idx="0">
                  <c:v>0</c:v>
                </c:pt>
                <c:pt idx="1">
                  <c:v>0.7</c:v>
                </c:pt>
                <c:pt idx="2">
                  <c:v>1.7968015476952077</c:v>
                </c:pt>
                <c:pt idx="3">
                  <c:v>2.7332245639014481</c:v>
                </c:pt>
                <c:pt idx="4">
                  <c:v>6.8867056169444414</c:v>
                </c:pt>
                <c:pt idx="5">
                  <c:v>7.4326060003471692</c:v>
                </c:pt>
              </c:numCache>
            </c:numRef>
          </c:xVal>
          <c:yVal>
            <c:numRef>
              <c:f>'11-Jul-2019 P graficas(m)'!$O$20:$O$32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-0.37765905917030179</c:v>
                </c:pt>
                <c:pt idx="3">
                  <c:v>-0.45958545735310041</c:v>
                </c:pt>
                <c:pt idx="4">
                  <c:v>-1.5725073512939396</c:v>
                </c:pt>
                <c:pt idx="5">
                  <c:v>-1.6395354901667707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06-4B4C-9699-4873FC3FF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'11-Jul-2019 P graficas(m)'!$N$20:$N$32</c:f>
              <c:numCache>
                <c:formatCode>0.00</c:formatCode>
                <c:ptCount val="13"/>
                <c:pt idx="0">
                  <c:v>0</c:v>
                </c:pt>
                <c:pt idx="1">
                  <c:v>0.7</c:v>
                </c:pt>
                <c:pt idx="2">
                  <c:v>1.7968015476952077</c:v>
                </c:pt>
                <c:pt idx="3">
                  <c:v>2.7332245639014481</c:v>
                </c:pt>
                <c:pt idx="4">
                  <c:v>6.8867056169444414</c:v>
                </c:pt>
                <c:pt idx="5">
                  <c:v>7.4326060003471692</c:v>
                </c:pt>
              </c:numCache>
            </c:numRef>
          </c:xVal>
          <c:yVal>
            <c:numRef>
              <c:f>'11-Jul-2019 P graficas(m)'!$O$20:$O$32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-0.37765905917030179</c:v>
                </c:pt>
                <c:pt idx="3">
                  <c:v>-0.45958545735310041</c:v>
                </c:pt>
                <c:pt idx="4">
                  <c:v>-1.5725073512939396</c:v>
                </c:pt>
                <c:pt idx="5">
                  <c:v>-1.6395354901667707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8A6-4B84-A4F5-B60502710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</a:t>
                </a:r>
                <a:r>
                  <a:rPr lang="es-CO" baseline="0"/>
                  <a:t> (m)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'11-Jul-2019 P graficas(m)'!$X$20:$X$32</c:f>
              <c:numCache>
                <c:formatCode>0.00</c:formatCode>
                <c:ptCount val="13"/>
                <c:pt idx="0">
                  <c:v>0</c:v>
                </c:pt>
                <c:pt idx="1">
                  <c:v>0.69733628866422182</c:v>
                </c:pt>
                <c:pt idx="2">
                  <c:v>1.0694841060766977</c:v>
                </c:pt>
                <c:pt idx="3">
                  <c:v>3.2819975729790989</c:v>
                </c:pt>
                <c:pt idx="4">
                  <c:v>6.4941538148157321</c:v>
                </c:pt>
                <c:pt idx="5">
                  <c:v>8.191407734122393</c:v>
                </c:pt>
              </c:numCache>
            </c:numRef>
          </c:xVal>
          <c:yVal>
            <c:numRef>
              <c:f>'11-Jul-2019 P graficas(m)'!$Y$20:$Y$32</c:f>
              <c:numCache>
                <c:formatCode>0.00</c:formatCode>
                <c:ptCount val="13"/>
                <c:pt idx="0">
                  <c:v>0</c:v>
                </c:pt>
                <c:pt idx="1">
                  <c:v>6.1009019923360712E-2</c:v>
                </c:pt>
                <c:pt idx="2">
                  <c:v>-0.20937219613117691</c:v>
                </c:pt>
                <c:pt idx="3">
                  <c:v>-0.97120167756092357</c:v>
                </c:pt>
                <c:pt idx="4">
                  <c:v>-1.1958175230170069</c:v>
                </c:pt>
                <c:pt idx="5">
                  <c:v>-1.4042141002398092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64-4FEF-BC86-9DCEC6F82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'11-Jul-2019 P graficas(m)'!$AH$20:$AH$32</c:f>
              <c:numCache>
                <c:formatCode>0.00</c:formatCode>
                <c:ptCount val="13"/>
                <c:pt idx="0">
                  <c:v>0</c:v>
                </c:pt>
                <c:pt idx="1">
                  <c:v>1.81</c:v>
                </c:pt>
                <c:pt idx="2">
                  <c:v>3.52175830128416</c:v>
                </c:pt>
                <c:pt idx="3">
                  <c:v>4.2108126802648158</c:v>
                </c:pt>
                <c:pt idx="4">
                  <c:v>4.2108126802648158</c:v>
                </c:pt>
                <c:pt idx="5">
                  <c:v>4.5104015406911877</c:v>
                </c:pt>
              </c:numCache>
            </c:numRef>
          </c:xVal>
          <c:yVal>
            <c:numRef>
              <c:f>'11-Jul-2019 P graficas(m)'!$AI$20:$AI$32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0.36384545893107884</c:v>
                </c:pt>
                <c:pt idx="3">
                  <c:v>0.39995726873871007</c:v>
                </c:pt>
                <c:pt idx="4">
                  <c:v>-0.31004273126128989</c:v>
                </c:pt>
                <c:pt idx="5">
                  <c:v>-0.32574351813417302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A3-445A-B6AB-E66F5C13C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'11-Jul-2019 P graficas(m)'!$AR$20:$AR$32</c:f>
              <c:numCache>
                <c:formatCode>0.00</c:formatCode>
                <c:ptCount val="13"/>
                <c:pt idx="0">
                  <c:v>0</c:v>
                </c:pt>
                <c:pt idx="1">
                  <c:v>3.7394023265847074</c:v>
                </c:pt>
                <c:pt idx="2">
                  <c:v>7.6794023265847073</c:v>
                </c:pt>
                <c:pt idx="3">
                  <c:v>12.667222577883827</c:v>
                </c:pt>
                <c:pt idx="4">
                  <c:v>13.875349621748544</c:v>
                </c:pt>
              </c:numCache>
            </c:numRef>
          </c:xVal>
          <c:yVal>
            <c:numRef>
              <c:f>'11-Jul-2019 P graficas(m)'!$AS$20:$AS$32</c:f>
              <c:numCache>
                <c:formatCode>0.00</c:formatCode>
                <c:ptCount val="13"/>
                <c:pt idx="0">
                  <c:v>0</c:v>
                </c:pt>
                <c:pt idx="1">
                  <c:v>0.393027021886377</c:v>
                </c:pt>
                <c:pt idx="2">
                  <c:v>0.393027021886377</c:v>
                </c:pt>
                <c:pt idx="3">
                  <c:v>4.4244653165750547E-2</c:v>
                </c:pt>
                <c:pt idx="4">
                  <c:v>-0.12554653000552937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40-467B-AAA0-0BE0DF93E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'11-Jul-2019 P graficas(m)'!$BB$20:$BB$32</c:f>
              <c:numCache>
                <c:formatCode>0.00</c:formatCode>
                <c:ptCount val="13"/>
                <c:pt idx="0">
                  <c:v>0</c:v>
                </c:pt>
                <c:pt idx="1">
                  <c:v>6.14</c:v>
                </c:pt>
                <c:pt idx="2">
                  <c:v>7.1360741780330628</c:v>
                </c:pt>
                <c:pt idx="3">
                  <c:v>13.641225556572161</c:v>
                </c:pt>
                <c:pt idx="4">
                  <c:v>15.68122555657216</c:v>
                </c:pt>
                <c:pt idx="5">
                  <c:v>17.574440176098737</c:v>
                </c:pt>
                <c:pt idx="6">
                  <c:v>23.930565835940186</c:v>
                </c:pt>
                <c:pt idx="7">
                  <c:v>27.307665862471204</c:v>
                </c:pt>
                <c:pt idx="8">
                  <c:v>28.327665862471203</c:v>
                </c:pt>
                <c:pt idx="9">
                  <c:v>30.320055258654694</c:v>
                </c:pt>
              </c:numCache>
            </c:numRef>
          </c:xVal>
          <c:yVal>
            <c:numRef>
              <c:f>'11-Jul-2019 P graficas(m)'!$BC$20:$BC$32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-0.36254135192520903</c:v>
                </c:pt>
                <c:pt idx="3">
                  <c:v>0.20658564821699882</c:v>
                </c:pt>
                <c:pt idx="4">
                  <c:v>0.20658564821699882</c:v>
                </c:pt>
                <c:pt idx="5">
                  <c:v>-0.30069968018394205</c:v>
                </c:pt>
                <c:pt idx="6">
                  <c:v>-7.8738881156035917E-2</c:v>
                </c:pt>
                <c:pt idx="7">
                  <c:v>0.21671908675852533</c:v>
                </c:pt>
                <c:pt idx="8">
                  <c:v>0.21671908675852533</c:v>
                </c:pt>
                <c:pt idx="9">
                  <c:v>4.2407601263208999E-2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DF-402E-AD5B-F5D7E07AB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</a:t>
                </a:r>
                <a:r>
                  <a:rPr lang="es-CO" baseline="0"/>
                  <a:t> (m)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'11-Jul-2019 P graficas(m)'!$BL$20:$BL$32</c:f>
              <c:numCache>
                <c:formatCode>0.00</c:formatCode>
                <c:ptCount val="13"/>
                <c:pt idx="0">
                  <c:v>0</c:v>
                </c:pt>
                <c:pt idx="1">
                  <c:v>4.1542988645790269</c:v>
                </c:pt>
                <c:pt idx="2">
                  <c:v>6.6008227271849798</c:v>
                </c:pt>
                <c:pt idx="3">
                  <c:v>7.27989081081809</c:v>
                </c:pt>
                <c:pt idx="4">
                  <c:v>7.27989081081809</c:v>
                </c:pt>
                <c:pt idx="5">
                  <c:v>10.136556378007253</c:v>
                </c:pt>
                <c:pt idx="6">
                  <c:v>11.331990015717347</c:v>
                </c:pt>
              </c:numCache>
            </c:numRef>
          </c:xVal>
          <c:yVal>
            <c:numRef>
              <c:f>'11-Jul-2019 P graficas(m)'!$BM$20:$BM$32</c:f>
              <c:numCache>
                <c:formatCode>0.00</c:formatCode>
                <c:ptCount val="13"/>
                <c:pt idx="0">
                  <c:v>0</c:v>
                </c:pt>
                <c:pt idx="1">
                  <c:v>-0.21771757797064636</c:v>
                </c:pt>
                <c:pt idx="2">
                  <c:v>3.9422441667781166E-2</c:v>
                </c:pt>
                <c:pt idx="3">
                  <c:v>7.5010891912982963E-2</c:v>
                </c:pt>
                <c:pt idx="4">
                  <c:v>-0.58498910808701721</c:v>
                </c:pt>
                <c:pt idx="5">
                  <c:v>-1.6247303437970499</c:v>
                </c:pt>
                <c:pt idx="6">
                  <c:v>-1.7293172350942396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39-4E4D-8EC5-044BF3751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'11-Jul-2019 P graficas(m)'!$BV$20:$BV$32</c:f>
              <c:numCache>
                <c:formatCode>0.00</c:formatCode>
                <c:ptCount val="13"/>
                <c:pt idx="0">
                  <c:v>0</c:v>
                </c:pt>
                <c:pt idx="1">
                  <c:v>0.40000000000000036</c:v>
                </c:pt>
                <c:pt idx="2">
                  <c:v>5.9786903093137749</c:v>
                </c:pt>
                <c:pt idx="3">
                  <c:v>10.176131782793977</c:v>
                </c:pt>
                <c:pt idx="4">
                  <c:v>15.276131782793978</c:v>
                </c:pt>
                <c:pt idx="5">
                  <c:v>18.9710610613859</c:v>
                </c:pt>
                <c:pt idx="6">
                  <c:v>20.96345045756939</c:v>
                </c:pt>
                <c:pt idx="7">
                  <c:v>22.420965932027457</c:v>
                </c:pt>
              </c:numCache>
            </c:numRef>
          </c:xVal>
          <c:yVal>
            <c:numRef>
              <c:f>'11-Jul-2019 P graficas(m)'!$BW$20:$BW$32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0.4880721593868857</c:v>
                </c:pt>
                <c:pt idx="3">
                  <c:v>0.6346500455373898</c:v>
                </c:pt>
                <c:pt idx="4">
                  <c:v>0.6346500455373898</c:v>
                </c:pt>
                <c:pt idx="5">
                  <c:v>0.44100700743849763</c:v>
                </c:pt>
                <c:pt idx="6">
                  <c:v>0.2666955219431813</c:v>
                </c:pt>
                <c:pt idx="7">
                  <c:v>9.6962189961243284E-3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AE-4E2E-836B-CCF02AB8F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5.0999999999999996</c:v>
                </c:pt>
                <c:pt idx="2">
                  <c:v>8.5392749920764253</c:v>
                </c:pt>
                <c:pt idx="3">
                  <c:v>15.044426370615522</c:v>
                </c:pt>
                <c:pt idx="4">
                  <c:v>16.554426370615523</c:v>
                </c:pt>
                <c:pt idx="5">
                  <c:v>16.724035989846808</c:v>
                </c:pt>
                <c:pt idx="6">
                  <c:v>17.177189883365134</c:v>
                </c:pt>
              </c:numCache>
            </c:numRef>
          </c:xVal>
          <c:yVal>
            <c:numRef>
              <c:f>'11-Jul-2019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-1.2517937245719482</c:v>
                </c:pt>
                <c:pt idx="3">
                  <c:v>-0.68266672442974052</c:v>
                </c:pt>
                <c:pt idx="4">
                  <c:v>-0.68266672442974052</c:v>
                </c:pt>
                <c:pt idx="5">
                  <c:v>-0.7886505772763811</c:v>
                </c:pt>
                <c:pt idx="6">
                  <c:v>-0.99995970814673085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BBD-4113-BC54-88A96FE42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</a:t>
                </a:r>
                <a:r>
                  <a:rPr lang="es-CO" baseline="0"/>
                  <a:t> (m)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0.40000000000000036</c:v>
                </c:pt>
                <c:pt idx="2">
                  <c:v>3.1791292245957008</c:v>
                </c:pt>
                <c:pt idx="3">
                  <c:v>10.949447869711317</c:v>
                </c:pt>
                <c:pt idx="4">
                  <c:v>16.689447869711316</c:v>
                </c:pt>
                <c:pt idx="5">
                  <c:v>19.561638548922684</c:v>
                </c:pt>
                <c:pt idx="6">
                  <c:v>20.881280937959041</c:v>
                </c:pt>
              </c:numCache>
            </c:numRef>
          </c:xVal>
          <c:yVal>
            <c:numRef>
              <c:f>'11-Jul-2019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-0.34123416153441283</c:v>
                </c:pt>
                <c:pt idx="3">
                  <c:v>-1.0210489549661466</c:v>
                </c:pt>
                <c:pt idx="4">
                  <c:v>-1.0210489549661466</c:v>
                </c:pt>
                <c:pt idx="5">
                  <c:v>-1.9542802779784887</c:v>
                </c:pt>
                <c:pt idx="6">
                  <c:v>-2.1869688360521753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0C-4E7C-8A73-9FF047ED2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b="1"/>
              <a:t>Estación G04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'27-jul-2019 P Graficas(m)'!$AH$20:$AH$32</c:f>
              <c:numCache>
                <c:formatCode>0.00</c:formatCode>
                <c:ptCount val="13"/>
                <c:pt idx="0">
                  <c:v>0</c:v>
                </c:pt>
                <c:pt idx="1">
                  <c:v>1.7</c:v>
                </c:pt>
                <c:pt idx="2">
                  <c:v>3.7</c:v>
                </c:pt>
                <c:pt idx="3">
                  <c:v>8.3000000000000007</c:v>
                </c:pt>
                <c:pt idx="4">
                  <c:v>10.269615506024417</c:v>
                </c:pt>
                <c:pt idx="5">
                  <c:v>14.110365742772027</c:v>
                </c:pt>
              </c:numCache>
            </c:numRef>
          </c:xVal>
          <c:yVal>
            <c:numRef>
              <c:f>'27-jul-2019 P Graficas(m)'!$AI$20:$AI$32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-0.34729635533386066</c:v>
                </c:pt>
                <c:pt idx="5">
                  <c:v>-1.0245242482348886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05-40EE-A7D5-A3E4E66BE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'11-Jul-2019 P graficas(m)'!$DK$20:$DK$32</c:f>
              <c:numCache>
                <c:formatCode>0.00</c:formatCode>
                <c:ptCount val="13"/>
                <c:pt idx="0">
                  <c:v>0</c:v>
                </c:pt>
                <c:pt idx="1">
                  <c:v>0.69999999999999929</c:v>
                </c:pt>
                <c:pt idx="2">
                  <c:v>3.9177088748363378</c:v>
                </c:pt>
                <c:pt idx="3">
                  <c:v>5.5877088748363377</c:v>
                </c:pt>
                <c:pt idx="4">
                  <c:v>10.549285912585935</c:v>
                </c:pt>
              </c:numCache>
            </c:numRef>
          </c:xVal>
          <c:yVal>
            <c:numRef>
              <c:f>'11-Jul-2019 P graficas(m)'!$DL$20:$DL$32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-0.28151304907493591</c:v>
                </c:pt>
                <c:pt idx="3">
                  <c:v>-0.28151304907493591</c:v>
                </c:pt>
                <c:pt idx="4">
                  <c:v>-2.0873794058344672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62-4437-8E27-101C73B58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'11-Jul-2019 P graficas(m)'!$DU$20:$DU$32</c:f>
              <c:numCache>
                <c:formatCode>0.00</c:formatCode>
                <c:ptCount val="13"/>
                <c:pt idx="0">
                  <c:v>0</c:v>
                </c:pt>
                <c:pt idx="1">
                  <c:v>7.6999999999999993</c:v>
                </c:pt>
                <c:pt idx="2">
                  <c:v>11.844312569231484</c:v>
                </c:pt>
                <c:pt idx="3">
                  <c:v>13.191024037082244</c:v>
                </c:pt>
                <c:pt idx="4">
                  <c:v>15.19926402460462</c:v>
                </c:pt>
                <c:pt idx="5">
                  <c:v>17.131115677182756</c:v>
                </c:pt>
              </c:numCache>
            </c:numRef>
          </c:xVal>
          <c:yVal>
            <c:numRef>
              <c:f>'11-Jul-2019 P graficas(m)'!$DV$20:$DV$32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-0.21719421840821704</c:v>
                </c:pt>
                <c:pt idx="3">
                  <c:v>-0.12302297885364803</c:v>
                </c:pt>
                <c:pt idx="4">
                  <c:v>-0.73700355877139567</c:v>
                </c:pt>
                <c:pt idx="5">
                  <c:v>-1.2546416489764372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83-4D19-A9CB-6FA488F51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G09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'18-Jul-2019 P graficas(m)'!$CF$20:$CF$32</c:f>
              <c:numCache>
                <c:formatCode>0.00</c:formatCode>
                <c:ptCount val="13"/>
                <c:pt idx="0">
                  <c:v>0</c:v>
                </c:pt>
                <c:pt idx="1">
                  <c:v>2.2100000000000009</c:v>
                </c:pt>
                <c:pt idx="2">
                  <c:v>5.6358788702323466</c:v>
                </c:pt>
                <c:pt idx="3">
                  <c:v>6.9958788702323478</c:v>
                </c:pt>
                <c:pt idx="4">
                  <c:v>8.2383052353518416</c:v>
                </c:pt>
                <c:pt idx="5">
                  <c:v>9.9124784154725987</c:v>
                </c:pt>
                <c:pt idx="6">
                  <c:v>13.912478415472599</c:v>
                </c:pt>
                <c:pt idx="7">
                  <c:v>21.220253901361865</c:v>
                </c:pt>
                <c:pt idx="8">
                  <c:v>37.820253901361866</c:v>
                </c:pt>
                <c:pt idx="9">
                  <c:v>39.510941123487925</c:v>
                </c:pt>
                <c:pt idx="10">
                  <c:v>42.521356052462295</c:v>
                </c:pt>
              </c:numCache>
            </c:numRef>
          </c:xVal>
          <c:yVal>
            <c:numRef>
              <c:f>'18-Jul-2019 P graficas(m)'!$CG$20:$CG$32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-0.66592339386414112</c:v>
                </c:pt>
                <c:pt idx="3">
                  <c:v>-0.66592339386414112</c:v>
                </c:pt>
                <c:pt idx="4">
                  <c:v>-1.1678962290414625</c:v>
                </c:pt>
                <c:pt idx="5">
                  <c:v>-1.4630981310752444</c:v>
                </c:pt>
                <c:pt idx="6">
                  <c:v>-1.4630981310752444</c:v>
                </c:pt>
                <c:pt idx="7">
                  <c:v>-3.150231038654232</c:v>
                </c:pt>
                <c:pt idx="8">
                  <c:v>-3.150231038654232</c:v>
                </c:pt>
                <c:pt idx="9">
                  <c:v>-3.3279294262092427</c:v>
                </c:pt>
                <c:pt idx="10">
                  <c:v>-3.7510156531278414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A57-4F39-952F-61447B1EB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'18-Jul-2019 P graficas(m)'!$N$20:$N$32</c:f>
              <c:numCache>
                <c:formatCode>0.00</c:formatCode>
                <c:ptCount val="13"/>
                <c:pt idx="0">
                  <c:v>0</c:v>
                </c:pt>
                <c:pt idx="1">
                  <c:v>2.3733866847594216</c:v>
                </c:pt>
                <c:pt idx="2">
                  <c:v>4.0110878349676033</c:v>
                </c:pt>
                <c:pt idx="3">
                  <c:v>6.7182129112776323</c:v>
                </c:pt>
                <c:pt idx="4">
                  <c:v>12.912653677724421</c:v>
                </c:pt>
              </c:numCache>
            </c:numRef>
          </c:xVal>
          <c:yVal>
            <c:numRef>
              <c:f>'18-Jul-2019 P graficas(m)'!$O$20:$O$32</c:f>
              <c:numCache>
                <c:formatCode>0.00</c:formatCode>
                <c:ptCount val="13"/>
                <c:pt idx="0">
                  <c:v>0</c:v>
                </c:pt>
                <c:pt idx="1">
                  <c:v>-0.41849210817730215</c:v>
                </c:pt>
                <c:pt idx="2">
                  <c:v>-0.6195765247957955</c:v>
                </c:pt>
                <c:pt idx="3">
                  <c:v>-1.2945386135188683</c:v>
                </c:pt>
                <c:pt idx="4">
                  <c:v>-2.3867856510438603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C9-4BA9-B51A-6439647B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</a:t>
                </a:r>
                <a:r>
                  <a:rPr lang="es-CO" baseline="0"/>
                  <a:t> (m)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'18-Jul-2019 P graficas(m)'!$N$20:$N$32</c:f>
              <c:numCache>
                <c:formatCode>0.00</c:formatCode>
                <c:ptCount val="13"/>
                <c:pt idx="0">
                  <c:v>0</c:v>
                </c:pt>
                <c:pt idx="1">
                  <c:v>2.3733866847594216</c:v>
                </c:pt>
                <c:pt idx="2">
                  <c:v>4.0110878349676033</c:v>
                </c:pt>
                <c:pt idx="3">
                  <c:v>6.7182129112776323</c:v>
                </c:pt>
                <c:pt idx="4">
                  <c:v>12.912653677724421</c:v>
                </c:pt>
              </c:numCache>
            </c:numRef>
          </c:xVal>
          <c:yVal>
            <c:numRef>
              <c:f>'18-Jul-2019 P graficas(m)'!$O$20:$O$32</c:f>
              <c:numCache>
                <c:formatCode>0.00</c:formatCode>
                <c:ptCount val="13"/>
                <c:pt idx="0">
                  <c:v>0</c:v>
                </c:pt>
                <c:pt idx="1">
                  <c:v>-0.41849210817730215</c:v>
                </c:pt>
                <c:pt idx="2">
                  <c:v>-0.6195765247957955</c:v>
                </c:pt>
                <c:pt idx="3">
                  <c:v>-1.2945386135188683</c:v>
                </c:pt>
                <c:pt idx="4">
                  <c:v>-2.3867856510438603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ED-4A94-94F2-5E2285D77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</a:t>
                </a:r>
                <a:r>
                  <a:rPr lang="es-CO" baseline="0"/>
                  <a:t> (m)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'18-Jul-2019 P graficas(m)'!$X$20:$X$32</c:f>
              <c:numCache>
                <c:formatCode>0.00</c:formatCode>
                <c:ptCount val="13"/>
                <c:pt idx="0">
                  <c:v>0</c:v>
                </c:pt>
                <c:pt idx="1">
                  <c:v>2.3000000000000007</c:v>
                </c:pt>
                <c:pt idx="2">
                  <c:v>2.6993177550236469</c:v>
                </c:pt>
                <c:pt idx="3">
                  <c:v>3.1691640654166013</c:v>
                </c:pt>
                <c:pt idx="4">
                  <c:v>3.9544658121747314</c:v>
                </c:pt>
                <c:pt idx="5">
                  <c:v>10.292181452120783</c:v>
                </c:pt>
                <c:pt idx="6">
                  <c:v>14.034450913567174</c:v>
                </c:pt>
              </c:numCache>
            </c:numRef>
          </c:xVal>
          <c:yVal>
            <c:numRef>
              <c:f>'18-Jul-2019 P graficas(m)'!$Y$20:$Y$32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-0.30090751157602413</c:v>
                </c:pt>
                <c:pt idx="3">
                  <c:v>-0.47191758323885846</c:v>
                </c:pt>
                <c:pt idx="4">
                  <c:v>-0.62456477954009415</c:v>
                </c:pt>
                <c:pt idx="5">
                  <c:v>-1.515272625684513</c:v>
                </c:pt>
                <c:pt idx="6">
                  <c:v>-2.1751357008188483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62-48D5-9D6E-73F222AA0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'18-Jul-2019 P graficas(m)'!$AH$20:$AH$32</c:f>
              <c:numCache>
                <c:formatCode>0.00</c:formatCode>
                <c:ptCount val="13"/>
                <c:pt idx="0">
                  <c:v>0</c:v>
                </c:pt>
                <c:pt idx="1">
                  <c:v>9.0630778703664677E-2</c:v>
                </c:pt>
                <c:pt idx="2">
                  <c:v>9.0630778703664705E-2</c:v>
                </c:pt>
                <c:pt idx="3">
                  <c:v>0.5712616266728241</c:v>
                </c:pt>
                <c:pt idx="4">
                  <c:v>10.07341276244621</c:v>
                </c:pt>
              </c:numCache>
            </c:numRef>
          </c:xVal>
          <c:yVal>
            <c:numRef>
              <c:f>'18-Jul-2019 P graficas(m)'!$AI$20:$AI$32</c:f>
              <c:numCache>
                <c:formatCode>0.00</c:formatCode>
                <c:ptCount val="13"/>
                <c:pt idx="0">
                  <c:v>0</c:v>
                </c:pt>
                <c:pt idx="1">
                  <c:v>-4.2261826174069796E-2</c:v>
                </c:pt>
                <c:pt idx="2">
                  <c:v>-0.44226182617407017</c:v>
                </c:pt>
                <c:pt idx="3">
                  <c:v>-0.58008050408256973</c:v>
                </c:pt>
                <c:pt idx="4">
                  <c:v>-2.4271115793275233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E3-4B7E-A2EC-180CDF47B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'18-Jul-2019 P graficas(m)'!$AR$20:$AR$32</c:f>
              <c:numCache>
                <c:formatCode>0.00</c:formatCode>
                <c:ptCount val="13"/>
                <c:pt idx="0">
                  <c:v>0</c:v>
                </c:pt>
                <c:pt idx="1">
                  <c:v>7.5399999999999991</c:v>
                </c:pt>
                <c:pt idx="2">
                  <c:v>11.888608422673151</c:v>
                </c:pt>
              </c:numCache>
            </c:numRef>
          </c:xVal>
          <c:yVal>
            <c:numRef>
              <c:f>'18-Jul-2019 P graficas(m)'!$AS$20:$AS$32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-0.84528384951809343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1A-419A-99C5-C99616260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'18-Jul-2019 P graficas(m)'!$BB$20:$BB$32</c:f>
              <c:numCache>
                <c:formatCode>0.00</c:formatCode>
                <c:ptCount val="13"/>
                <c:pt idx="0">
                  <c:v>0</c:v>
                </c:pt>
                <c:pt idx="1">
                  <c:v>5.7564911636299918</c:v>
                </c:pt>
                <c:pt idx="2">
                  <c:v>6.3902627276245969</c:v>
                </c:pt>
                <c:pt idx="3">
                  <c:v>7.1630033886558504</c:v>
                </c:pt>
                <c:pt idx="4">
                  <c:v>11.263003388655852</c:v>
                </c:pt>
                <c:pt idx="5">
                  <c:v>13.756913514305413</c:v>
                </c:pt>
                <c:pt idx="6">
                  <c:v>15.316913514305412</c:v>
                </c:pt>
                <c:pt idx="7">
                  <c:v>20.437354262496985</c:v>
                </c:pt>
                <c:pt idx="8">
                  <c:v>23.789169471369995</c:v>
                </c:pt>
                <c:pt idx="9">
                  <c:v>25.329169471369994</c:v>
                </c:pt>
                <c:pt idx="10">
                  <c:v>29.353840923505416</c:v>
                </c:pt>
              </c:numCache>
            </c:numRef>
          </c:xVal>
          <c:yVal>
            <c:numRef>
              <c:f>'18-Jul-2019 P graficas(m)'!$BC$20:$BC$32</c:f>
              <c:numCache>
                <c:formatCode>0.00</c:formatCode>
                <c:ptCount val="13"/>
                <c:pt idx="0">
                  <c:v>0</c:v>
                </c:pt>
                <c:pt idx="1">
                  <c:v>-0.20102110100640558</c:v>
                </c:pt>
                <c:pt idx="2">
                  <c:v>-0.29009188562084753</c:v>
                </c:pt>
                <c:pt idx="3">
                  <c:v>-0.49714712170286385</c:v>
                </c:pt>
                <c:pt idx="4">
                  <c:v>-0.49714712170286385</c:v>
                </c:pt>
                <c:pt idx="5">
                  <c:v>-0.32275593734255059</c:v>
                </c:pt>
                <c:pt idx="6">
                  <c:v>-0.32275593734255059</c:v>
                </c:pt>
                <c:pt idx="7">
                  <c:v>-0.77073645506551358</c:v>
                </c:pt>
                <c:pt idx="8">
                  <c:v>-0.53635470328525259</c:v>
                </c:pt>
                <c:pt idx="9">
                  <c:v>-0.53635470328525259</c:v>
                </c:pt>
                <c:pt idx="10">
                  <c:v>-1.3186715843290866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53-4F03-8572-BB9B829C1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Estación G07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'18-Jul-2019 P graficas(m)'!$BL$20:$BL$32</c:f>
              <c:numCache>
                <c:formatCode>0.00</c:formatCode>
                <c:ptCount val="13"/>
                <c:pt idx="0">
                  <c:v>0</c:v>
                </c:pt>
                <c:pt idx="1">
                  <c:v>1.7105776600334306</c:v>
                </c:pt>
                <c:pt idx="2">
                  <c:v>4.7863566270775184</c:v>
                </c:pt>
                <c:pt idx="3">
                  <c:v>6.8863566270775181</c:v>
                </c:pt>
                <c:pt idx="4">
                  <c:v>7.2488797418921784</c:v>
                </c:pt>
                <c:pt idx="5">
                  <c:v>7.2488797418921784</c:v>
                </c:pt>
                <c:pt idx="6">
                  <c:v>13.126428460633477</c:v>
                </c:pt>
                <c:pt idx="7">
                  <c:v>14.406678539549349</c:v>
                </c:pt>
                <c:pt idx="8">
                  <c:v>20.613415852231299</c:v>
                </c:pt>
              </c:numCache>
            </c:numRef>
          </c:xVal>
          <c:yVal>
            <c:numRef>
              <c:f>'18-Jul-2019 P graficas(m)'!$BM$20:$BM$32</c:f>
              <c:numCache>
                <c:formatCode>0.00</c:formatCode>
                <c:ptCount val="13"/>
                <c:pt idx="0">
                  <c:v>0</c:v>
                </c:pt>
                <c:pt idx="1">
                  <c:v>-0.17978895682036403</c:v>
                </c:pt>
                <c:pt idx="2">
                  <c:v>-0.34098370204863104</c:v>
                </c:pt>
                <c:pt idx="3">
                  <c:v>-0.34098370204863104</c:v>
                </c:pt>
                <c:pt idx="4">
                  <c:v>-0.51003100674491098</c:v>
                </c:pt>
                <c:pt idx="5">
                  <c:v>-0.71003100674491026</c:v>
                </c:pt>
                <c:pt idx="6">
                  <c:v>-0.19581212453372721</c:v>
                </c:pt>
                <c:pt idx="7">
                  <c:v>-0.42155475550073673</c:v>
                </c:pt>
                <c:pt idx="8">
                  <c:v>-1.8544929716711569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8C-45AC-8A15-A0E78DEE1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b="1"/>
              <a:t>Estación G05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'27-jul-2019 P Graficas(m)'!$AR$20:$AR$32</c:f>
              <c:numCache>
                <c:formatCode>0.00</c:formatCode>
                <c:ptCount val="13"/>
                <c:pt idx="0">
                  <c:v>0</c:v>
                </c:pt>
                <c:pt idx="1">
                  <c:v>1.1000000000000001</c:v>
                </c:pt>
                <c:pt idx="2">
                  <c:v>4.4953404181655507</c:v>
                </c:pt>
                <c:pt idx="3">
                  <c:v>6.8938784030113816</c:v>
                </c:pt>
                <c:pt idx="4">
                  <c:v>9.1490881574093379</c:v>
                </c:pt>
              </c:numCache>
            </c:numRef>
          </c:xVal>
          <c:yVal>
            <c:numRef>
              <c:f>'27-jul-2019 P Graficas(m)'!$AS$20:$AS$32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-0.17794225122600904</c:v>
                </c:pt>
                <c:pt idx="3">
                  <c:v>-0.26170104331201138</c:v>
                </c:pt>
                <c:pt idx="4">
                  <c:v>-0.6593553701692817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56-4893-9970-B8135AE5A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'18-Jul-2019 P graficas(m)'!$BV$20:$BV$32</c:f>
              <c:numCache>
                <c:formatCode>0.00</c:formatCode>
                <c:ptCount val="13"/>
                <c:pt idx="0">
                  <c:v>0</c:v>
                </c:pt>
                <c:pt idx="1">
                  <c:v>3.67</c:v>
                </c:pt>
                <c:pt idx="2">
                  <c:v>8.4218487098976276</c:v>
                </c:pt>
                <c:pt idx="3">
                  <c:v>9.4818487098976263</c:v>
                </c:pt>
                <c:pt idx="4">
                  <c:v>9.5637639143265272</c:v>
                </c:pt>
                <c:pt idx="5">
                  <c:v>9.5637639143265272</c:v>
                </c:pt>
                <c:pt idx="6">
                  <c:v>10.858191105326444</c:v>
                </c:pt>
                <c:pt idx="7">
                  <c:v>13.349959178019748</c:v>
                </c:pt>
              </c:numCache>
            </c:numRef>
          </c:xVal>
          <c:yVal>
            <c:numRef>
              <c:f>'18-Jul-2019 P graficas(m)'!$BW$20:$BW$32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0.41573289290632959</c:v>
                </c:pt>
                <c:pt idx="3">
                  <c:v>0.41573289290632959</c:v>
                </c:pt>
                <c:pt idx="4">
                  <c:v>0.35837524927122416</c:v>
                </c:pt>
                <c:pt idx="5">
                  <c:v>-0.24162475072877371</c:v>
                </c:pt>
                <c:pt idx="6">
                  <c:v>-1.1820811543967316</c:v>
                </c:pt>
                <c:pt idx="7">
                  <c:v>-1.991705679659094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A9-45FE-95FC-7059A1D98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'18-Jul-2019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3.5</c:v>
                </c:pt>
                <c:pt idx="2">
                  <c:v>4.7802500789158708</c:v>
                </c:pt>
                <c:pt idx="3">
                  <c:v>10.880250078915868</c:v>
                </c:pt>
                <c:pt idx="4">
                  <c:v>13.950081092014738</c:v>
                </c:pt>
                <c:pt idx="5">
                  <c:v>22.252010449907651</c:v>
                </c:pt>
              </c:numCache>
            </c:numRef>
          </c:xVal>
          <c:yVal>
            <c:numRef>
              <c:f>'18-Jul-2019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-0.22574263096700956</c:v>
                </c:pt>
                <c:pt idx="3">
                  <c:v>-0.22574263096700956</c:v>
                </c:pt>
                <c:pt idx="4">
                  <c:v>-0.65717924394321259</c:v>
                </c:pt>
                <c:pt idx="5">
                  <c:v>-2.1210333816754354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4E-4882-BAC9-09A19C3E0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'18-Jul-2019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0.90237502543667647</c:v>
                </c:pt>
                <c:pt idx="2">
                  <c:v>6.7580760004618448</c:v>
                </c:pt>
                <c:pt idx="3">
                  <c:v>10.658076000461843</c:v>
                </c:pt>
                <c:pt idx="4">
                  <c:v>16.130565850916909</c:v>
                </c:pt>
                <c:pt idx="5">
                  <c:v>17.470565850916909</c:v>
                </c:pt>
                <c:pt idx="6">
                  <c:v>18.879098395973589</c:v>
                </c:pt>
                <c:pt idx="7">
                  <c:v>21.547927406636674</c:v>
                </c:pt>
              </c:numCache>
            </c:numRef>
          </c:xVal>
          <c:yVal>
            <c:numRef>
              <c:f>'18-Jul-2019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-0.22498736290769092</c:v>
                </c:pt>
                <c:pt idx="2">
                  <c:v>-0.63445786378570657</c:v>
                </c:pt>
                <c:pt idx="3">
                  <c:v>-0.63445786378570657</c:v>
                </c:pt>
                <c:pt idx="4">
                  <c:v>-0.34765682357437433</c:v>
                </c:pt>
                <c:pt idx="5">
                  <c:v>-0.34765682357437433</c:v>
                </c:pt>
                <c:pt idx="6">
                  <c:v>-0.64704965835194805</c:v>
                </c:pt>
                <c:pt idx="7">
                  <c:v>-1.1176362198293295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74-41F6-B51B-D75D7DB69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G12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'18-Jul-2019 P graficas(m)'!$DK$20:$DK$32</c:f>
              <c:numCache>
                <c:formatCode>0.00</c:formatCode>
                <c:ptCount val="13"/>
                <c:pt idx="0">
                  <c:v>0</c:v>
                </c:pt>
                <c:pt idx="1">
                  <c:v>3.42</c:v>
                </c:pt>
                <c:pt idx="2">
                  <c:v>5.2123501104822187</c:v>
                </c:pt>
                <c:pt idx="3">
                  <c:v>8.0098522485809038</c:v>
                </c:pt>
                <c:pt idx="4">
                  <c:v>19.266852337017625</c:v>
                </c:pt>
              </c:numCache>
            </c:numRef>
          </c:xVal>
          <c:yVal>
            <c:numRef>
              <c:f>'18-Jul-2019 P graficas(m)'!$DL$20:$DL$32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-0.31603968335381327</c:v>
                </c:pt>
                <c:pt idx="3">
                  <c:v>-0.91066711909260523</c:v>
                </c:pt>
                <c:pt idx="4">
                  <c:v>-1.8955270121411423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2C-4654-A6CB-017C723A8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</a:t>
                </a:r>
                <a:r>
                  <a:rPr lang="es-CO" baseline="0"/>
                  <a:t> (m)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'18-Jul-2019 P graficas(m)'!$DU$20:$DU$32</c:f>
              <c:numCache>
                <c:formatCode>0.00</c:formatCode>
                <c:ptCount val="13"/>
                <c:pt idx="0">
                  <c:v>0</c:v>
                </c:pt>
                <c:pt idx="1">
                  <c:v>14.2</c:v>
                </c:pt>
                <c:pt idx="2">
                  <c:v>15.213344867376643</c:v>
                </c:pt>
                <c:pt idx="3">
                  <c:v>16.921065345622399</c:v>
                </c:pt>
                <c:pt idx="4">
                  <c:v>17.954605979751701</c:v>
                </c:pt>
              </c:numCache>
            </c:numRef>
          </c:xVal>
          <c:yVal>
            <c:numRef>
              <c:f>'18-Jul-2019 P graficas(m)'!$DV$20:$DV$32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-0.23394909651761941</c:v>
                </c:pt>
                <c:pt idx="3">
                  <c:v>-0.65973163277303493</c:v>
                </c:pt>
                <c:pt idx="4">
                  <c:v>-0.93666801103273212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FA-43CC-B3E3-8FBDEB0F8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graficas(m)'!$CF$20:$CF$32</c:f>
              <c:numCache>
                <c:formatCode>0.00</c:formatCode>
                <c:ptCount val="13"/>
                <c:pt idx="0">
                  <c:v>0</c:v>
                </c:pt>
                <c:pt idx="1">
                  <c:v>2.3000000000000007</c:v>
                </c:pt>
                <c:pt idx="2">
                  <c:v>4.0119017293312762</c:v>
                </c:pt>
                <c:pt idx="3">
                  <c:v>7.1119017293312758</c:v>
                </c:pt>
                <c:pt idx="4">
                  <c:v>8.6398516080398586</c:v>
                </c:pt>
                <c:pt idx="5">
                  <c:v>11.528816232505923</c:v>
                </c:pt>
                <c:pt idx="6">
                  <c:v>35.628816232505919</c:v>
                </c:pt>
                <c:pt idx="7">
                  <c:v>36.022739333710803</c:v>
                </c:pt>
              </c:numCache>
            </c:numRef>
          </c:xVal>
          <c:yVal>
            <c:numRef>
              <c:f>'25-Jul-2019 P graficas(m)'!$CG$20:$CG$32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-0.55623058987490503</c:v>
                </c:pt>
                <c:pt idx="3">
                  <c:v>-0.55623058987490503</c:v>
                </c:pt>
                <c:pt idx="4">
                  <c:v>-1.3014615394163362</c:v>
                </c:pt>
                <c:pt idx="5">
                  <c:v>-1.5542131933845451</c:v>
                </c:pt>
                <c:pt idx="6">
                  <c:v>-1.5542131933845451</c:v>
                </c:pt>
                <c:pt idx="7">
                  <c:v>-1.623672464451317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9A-4361-8C86-CC335F32E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</a:t>
                </a:r>
                <a:r>
                  <a:rPr lang="es-CO" baseline="0"/>
                  <a:t> (m)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graficas(m)'!$N$20:$N$32</c:f>
              <c:numCache>
                <c:formatCode>0.00</c:formatCode>
                <c:ptCount val="13"/>
                <c:pt idx="0">
                  <c:v>0</c:v>
                </c:pt>
                <c:pt idx="1">
                  <c:v>3.0600000000000005</c:v>
                </c:pt>
                <c:pt idx="2">
                  <c:v>3.4933154113253715</c:v>
                </c:pt>
                <c:pt idx="3">
                  <c:v>3.6940545932330293</c:v>
                </c:pt>
                <c:pt idx="4">
                  <c:v>4.0699316415473916</c:v>
                </c:pt>
                <c:pt idx="5">
                  <c:v>6.6032938099890046</c:v>
                </c:pt>
                <c:pt idx="6">
                  <c:v>7.6933372501006581</c:v>
                </c:pt>
              </c:numCache>
            </c:numRef>
          </c:xVal>
          <c:yVal>
            <c:numRef>
              <c:f>'25-Jul-2019 P graficas(m)'!$O$20:$O$32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-7.6405198173449262E-2</c:v>
                </c:pt>
                <c:pt idx="3">
                  <c:v>-0.29934864581666809</c:v>
                </c:pt>
                <c:pt idx="4">
                  <c:v>-0.43615670314693511</c:v>
                </c:pt>
                <c:pt idx="5">
                  <c:v>-1.0210294444409844</c:v>
                </c:pt>
                <c:pt idx="6">
                  <c:v>-1.4177728106987602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56-4C3E-8D0E-6C0578B39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graficas(m)'!$D$20:$D$32</c:f>
              <c:numCache>
                <c:formatCode>0.00</c:formatCode>
                <c:ptCount val="13"/>
                <c:pt idx="0">
                  <c:v>0</c:v>
                </c:pt>
                <c:pt idx="1">
                  <c:v>3.2919613658574205</c:v>
                </c:pt>
                <c:pt idx="2">
                  <c:v>3.9813267929659655</c:v>
                </c:pt>
                <c:pt idx="3">
                  <c:v>6.0298567062792454</c:v>
                </c:pt>
                <c:pt idx="4">
                  <c:v>9.1121660623049117</c:v>
                </c:pt>
                <c:pt idx="5">
                  <c:v>13.985323349609448</c:v>
                </c:pt>
                <c:pt idx="6">
                  <c:v>23.711572839642734</c:v>
                </c:pt>
              </c:numCache>
            </c:numRef>
          </c:xVal>
          <c:yVal>
            <c:numRef>
              <c:f>'25-Jul-2019 P graficas(m)'!$E$20:$E$32</c:f>
              <c:numCache>
                <c:formatCode>0.00</c:formatCode>
                <c:ptCount val="13"/>
                <c:pt idx="0">
                  <c:v>0</c:v>
                </c:pt>
                <c:pt idx="1">
                  <c:v>-0.23019636335561355</c:v>
                </c:pt>
                <c:pt idx="2">
                  <c:v>-0.35175008772246463</c:v>
                </c:pt>
                <c:pt idx="3">
                  <c:v>-1.0973540001724222</c:v>
                </c:pt>
                <c:pt idx="4">
                  <c:v>-1.6964942456547729</c:v>
                </c:pt>
                <c:pt idx="5">
                  <c:v>-2.2086837156662749</c:v>
                </c:pt>
                <c:pt idx="6">
                  <c:v>-2.8888093346714965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D4-445C-BF67-33B2DE9C7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layout>
            <c:manualLayout>
              <c:xMode val="edge"/>
              <c:yMode val="edge"/>
              <c:x val="2.4948678407606402E-2"/>
              <c:y val="0.416375302837123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graficas(m)'!$X$20:$X$32</c:f>
              <c:numCache>
                <c:formatCode>0.00</c:formatCode>
                <c:ptCount val="13"/>
                <c:pt idx="0">
                  <c:v>0</c:v>
                </c:pt>
                <c:pt idx="1">
                  <c:v>1.8000000000000007</c:v>
                </c:pt>
                <c:pt idx="2">
                  <c:v>1.9782013048376736</c:v>
                </c:pt>
                <c:pt idx="3">
                  <c:v>3.2201798344709482</c:v>
                </c:pt>
                <c:pt idx="4">
                  <c:v>5.9252793898726521</c:v>
                </c:pt>
                <c:pt idx="5">
                  <c:v>7.1809829640484413</c:v>
                </c:pt>
              </c:numCache>
            </c:numRef>
          </c:xVal>
          <c:yVal>
            <c:numRef>
              <c:f>'25-Jul-2019 P graficas(m)'!$Y$20:$Y$32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-9.0798099947909022E-2</c:v>
                </c:pt>
                <c:pt idx="3">
                  <c:v>-0.40045812631548361</c:v>
                </c:pt>
                <c:pt idx="4">
                  <c:v>-0.68477554640350113</c:v>
                </c:pt>
                <c:pt idx="5">
                  <c:v>-1.0212403050367782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623-4D25-AD70-54B0AB14A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graficas(m)'!$AH$20:$AH$32</c:f>
              <c:numCache>
                <c:formatCode>0.00</c:formatCode>
                <c:ptCount val="13"/>
                <c:pt idx="0">
                  <c:v>0</c:v>
                </c:pt>
                <c:pt idx="1">
                  <c:v>0.49809734904587277</c:v>
                </c:pt>
                <c:pt idx="2">
                  <c:v>2.9129119147685434</c:v>
                </c:pt>
                <c:pt idx="3">
                  <c:v>5.8673351738051673</c:v>
                </c:pt>
                <c:pt idx="4">
                  <c:v>10.143779323888744</c:v>
                </c:pt>
                <c:pt idx="5">
                  <c:v>15.740367955195678</c:v>
                </c:pt>
                <c:pt idx="6">
                  <c:v>20.880732597349084</c:v>
                </c:pt>
              </c:numCache>
            </c:numRef>
          </c:xVal>
          <c:yVal>
            <c:numRef>
              <c:f>'25-Jul-2019 P graficas(m)'!$AI$20:$AI$32</c:f>
              <c:numCache>
                <c:formatCode>0.00</c:formatCode>
                <c:ptCount val="13"/>
                <c:pt idx="0">
                  <c:v>0</c:v>
                </c:pt>
                <c:pt idx="1">
                  <c:v>-4.3577871373829083E-2</c:v>
                </c:pt>
                <c:pt idx="2">
                  <c:v>-0.69062548413013092</c:v>
                </c:pt>
                <c:pt idx="3">
                  <c:v>-1.2115700171309221</c:v>
                </c:pt>
                <c:pt idx="4">
                  <c:v>-1.6610424091818321</c:v>
                </c:pt>
                <c:pt idx="5">
                  <c:v>-1.8564795907158373</c:v>
                </c:pt>
                <c:pt idx="6">
                  <c:v>-2.3062032232937533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E7-49DF-B8E8-616D73D62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050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100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'Graficas grados 27'!$E$2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'Graficas grados 27'!$D$3:$D$7</c:f>
              <c:numCache>
                <c:formatCode>General</c:formatCode>
                <c:ptCount val="5"/>
                <c:pt idx="0">
                  <c:v>0</c:v>
                </c:pt>
                <c:pt idx="1">
                  <c:v>0.4</c:v>
                </c:pt>
                <c:pt idx="2">
                  <c:v>1</c:v>
                </c:pt>
                <c:pt idx="3">
                  <c:v>1.7</c:v>
                </c:pt>
                <c:pt idx="4">
                  <c:v>2.5</c:v>
                </c:pt>
              </c:numCache>
            </c:numRef>
          </c:cat>
          <c:val>
            <c:numRef>
              <c:f>'Graficas grados 27'!$E$3:$E$7</c:f>
              <c:numCache>
                <c:formatCode>General</c:formatCode>
                <c:ptCount val="5"/>
                <c:pt idx="0">
                  <c:v>0</c:v>
                </c:pt>
                <c:pt idx="1">
                  <c:v>-10</c:v>
                </c:pt>
                <c:pt idx="2">
                  <c:v>-40</c:v>
                </c:pt>
                <c:pt idx="3">
                  <c:v>-51</c:v>
                </c:pt>
                <c:pt idx="4">
                  <c:v>-71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9F-4F21-9640-EC7A3D3C2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595288"/>
        <c:axId val="439595944"/>
      </c:lineChart>
      <c:catAx>
        <c:axId val="43959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9595944"/>
        <c:crosses val="autoZero"/>
        <c:auto val="1"/>
        <c:lblAlgn val="ctr"/>
        <c:lblOffset val="100"/>
        <c:noMultiLvlLbl val="0"/>
      </c:catAx>
      <c:valAx>
        <c:axId val="43959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9595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Estación G06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'27-jul-2019 P Graficas(m)'!$BB$20:$BB$32</c:f>
              <c:numCache>
                <c:formatCode>0.00</c:formatCode>
                <c:ptCount val="13"/>
                <c:pt idx="0">
                  <c:v>0</c:v>
                </c:pt>
                <c:pt idx="1">
                  <c:v>3.7</c:v>
                </c:pt>
                <c:pt idx="2">
                  <c:v>6.2964367903618914</c:v>
                </c:pt>
                <c:pt idx="3">
                  <c:v>9.9284573691182487</c:v>
                </c:pt>
                <c:pt idx="4">
                  <c:v>14.128457369118248</c:v>
                </c:pt>
                <c:pt idx="5">
                  <c:v>17.216660933202661</c:v>
                </c:pt>
                <c:pt idx="6">
                  <c:v>18.516660933202662</c:v>
                </c:pt>
                <c:pt idx="7">
                  <c:v>19.543599402349582</c:v>
                </c:pt>
              </c:numCache>
            </c:numRef>
          </c:xVal>
          <c:yVal>
            <c:numRef>
              <c:f>'27-jul-2019 P Graficas(m)'!$BC$20:$BC$32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-0.13607348623165394</c:v>
                </c:pt>
                <c:pt idx="3">
                  <c:v>-0.84206676912486977</c:v>
                </c:pt>
                <c:pt idx="4">
                  <c:v>-0.84206676912486977</c:v>
                </c:pt>
                <c:pt idx="5">
                  <c:v>-0.57188396660712937</c:v>
                </c:pt>
                <c:pt idx="6">
                  <c:v>-0.57188396660712937</c:v>
                </c:pt>
                <c:pt idx="7">
                  <c:v>-0.96608871110695893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25-423D-8214-164534D04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graficas(m)'!$AR$20:$AR$32</c:f>
              <c:numCache>
                <c:formatCode>0.00</c:formatCode>
                <c:ptCount val="13"/>
                <c:pt idx="0">
                  <c:v>0</c:v>
                </c:pt>
                <c:pt idx="1">
                  <c:v>0.9975640502598242</c:v>
                </c:pt>
                <c:pt idx="2">
                  <c:v>1.6575640502598243</c:v>
                </c:pt>
                <c:pt idx="3">
                  <c:v>2.1220762260955555</c:v>
                </c:pt>
                <c:pt idx="4">
                  <c:v>2.7836146353561784</c:v>
                </c:pt>
                <c:pt idx="5">
                  <c:v>4.0009669762139755</c:v>
                </c:pt>
              </c:numCache>
            </c:numRef>
          </c:xVal>
          <c:yVal>
            <c:numRef>
              <c:f>'25-Jul-2019 P graficas(m)'!$AS$20:$AS$32</c:f>
              <c:numCache>
                <c:formatCode>0.00</c:formatCode>
                <c:ptCount val="13"/>
                <c:pt idx="0">
                  <c:v>0</c:v>
                </c:pt>
                <c:pt idx="1">
                  <c:v>6.9756473744125302E-2</c:v>
                </c:pt>
                <c:pt idx="2">
                  <c:v>6.9756473744125302E-2</c:v>
                </c:pt>
                <c:pt idx="3">
                  <c:v>-1.0799515059186913</c:v>
                </c:pt>
                <c:pt idx="4">
                  <c:v>-1.7893645964892859</c:v>
                </c:pt>
                <c:pt idx="5">
                  <c:v>-2.1849063492892191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8F5-497B-AC91-315A0D61F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</a:t>
                </a:r>
                <a:r>
                  <a:rPr lang="es-CO" baseline="0"/>
                  <a:t> (m)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graficas(m)'!$BB$20:$BB$32</c:f>
              <c:numCache>
                <c:formatCode>0.00</c:formatCode>
                <c:ptCount val="13"/>
                <c:pt idx="0">
                  <c:v>0</c:v>
                </c:pt>
                <c:pt idx="1">
                  <c:v>6.1</c:v>
                </c:pt>
                <c:pt idx="2">
                  <c:v>6.9156770083329846</c:v>
                </c:pt>
                <c:pt idx="3">
                  <c:v>18.915677008332985</c:v>
                </c:pt>
                <c:pt idx="4">
                  <c:v>21.362319368481689</c:v>
                </c:pt>
                <c:pt idx="5">
                  <c:v>21.964988873950102</c:v>
                </c:pt>
                <c:pt idx="6">
                  <c:v>23.540681278769632</c:v>
                </c:pt>
              </c:numCache>
            </c:numRef>
          </c:xVal>
          <c:yVal>
            <c:numRef>
              <c:f>'25-Jul-2019 P graficas(m)'!$BC$20:$BC$32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-0.38035643556662962</c:v>
                </c:pt>
                <c:pt idx="3">
                  <c:v>-0.38035643556662962</c:v>
                </c:pt>
                <c:pt idx="4">
                  <c:v>-0.2521333427714173</c:v>
                </c:pt>
                <c:pt idx="5">
                  <c:v>-0.4956276284917609</c:v>
                </c:pt>
                <c:pt idx="6">
                  <c:v>-0.77346471275884898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8E9-4E57-8597-97516B83B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graficas(m)'!$BL$20:$BL$32</c:f>
              <c:numCache>
                <c:formatCode>0.00</c:formatCode>
                <c:ptCount val="13"/>
                <c:pt idx="0">
                  <c:v>0</c:v>
                </c:pt>
                <c:pt idx="1">
                  <c:v>4.0600990818404386</c:v>
                </c:pt>
                <c:pt idx="2">
                  <c:v>7.0527912326199109</c:v>
                </c:pt>
                <c:pt idx="3">
                  <c:v>8.5028836918785498</c:v>
                </c:pt>
                <c:pt idx="4">
                  <c:v>8.8515518362106622</c:v>
                </c:pt>
                <c:pt idx="5">
                  <c:v>22.49113921542974</c:v>
                </c:pt>
              </c:numCache>
            </c:numRef>
          </c:xVal>
          <c:yVal>
            <c:numRef>
              <c:f>'25-Jul-2019 P graficas(m)'!$BM$20:$BM$32</c:f>
              <c:numCache>
                <c:formatCode>0.00</c:formatCode>
                <c:ptCount val="13"/>
                <c:pt idx="0">
                  <c:v>0</c:v>
                </c:pt>
                <c:pt idx="1">
                  <c:v>-0.57060971393626825</c:v>
                </c:pt>
                <c:pt idx="2">
                  <c:v>-0.36134029270389234</c:v>
                </c:pt>
                <c:pt idx="3">
                  <c:v>-1.0375295114890113</c:v>
                </c:pt>
                <c:pt idx="4">
                  <c:v>-1.0680340214506918</c:v>
                </c:pt>
                <c:pt idx="5">
                  <c:v>-3.4730612821376767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91-440D-B574-D4D1B1D1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G08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graficas(m)'!$BV$20:$BV$32</c:f>
              <c:numCache>
                <c:formatCode>0.00</c:formatCode>
                <c:ptCount val="13"/>
                <c:pt idx="0">
                  <c:v>0</c:v>
                </c:pt>
                <c:pt idx="1">
                  <c:v>9.3000000000000007</c:v>
                </c:pt>
                <c:pt idx="2">
                  <c:v>9.6316150290220168</c:v>
                </c:pt>
                <c:pt idx="3">
                  <c:v>12.103298656344727</c:v>
                </c:pt>
                <c:pt idx="4">
                  <c:v>16.934842942089695</c:v>
                </c:pt>
                <c:pt idx="5">
                  <c:v>21.634842942089694</c:v>
                </c:pt>
                <c:pt idx="6">
                  <c:v>22.315616316521201</c:v>
                </c:pt>
              </c:numCache>
            </c:numRef>
          </c:xVal>
          <c:yVal>
            <c:numRef>
              <c:f>'25-Jul-2019 P graficas(m)'!$BW$20:$BW$32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-0.22367716138829796</c:v>
                </c:pt>
                <c:pt idx="3">
                  <c:v>-1.4291978150582609</c:v>
                </c:pt>
                <c:pt idx="4">
                  <c:v>-1.8519031673844031</c:v>
                </c:pt>
                <c:pt idx="5">
                  <c:v>-1.8519031673844031</c:v>
                </c:pt>
                <c:pt idx="6">
                  <c:v>-2.0863122385935555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F41-418B-B88E-070BC0D4F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3.6999999999999993</c:v>
                </c:pt>
                <c:pt idx="2">
                  <c:v>11.427366045797067</c:v>
                </c:pt>
                <c:pt idx="3">
                  <c:v>14.312222391609806</c:v>
                </c:pt>
                <c:pt idx="4">
                  <c:v>18.329246698392428</c:v>
                </c:pt>
                <c:pt idx="5">
                  <c:v>27.057932138165896</c:v>
                </c:pt>
                <c:pt idx="6">
                  <c:v>27.176764306414881</c:v>
                </c:pt>
              </c:numCache>
            </c:numRef>
          </c:xVal>
          <c:yVal>
            <c:numRef>
              <c:f>'25-Jul-2019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-1.6425023574602993</c:v>
                </c:pt>
                <c:pt idx="3">
                  <c:v>-2.6925041974701021</c:v>
                </c:pt>
                <c:pt idx="4">
                  <c:v>-3.6940608452527259</c:v>
                </c:pt>
                <c:pt idx="5">
                  <c:v>-4.3044299905138228</c:v>
                </c:pt>
                <c:pt idx="6">
                  <c:v>-4.3211307626290303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F6-4A1C-B9A2-32F379D0A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2.130366596501144</c:v>
                </c:pt>
                <c:pt idx="2">
                  <c:v>5.3125959168299826</c:v>
                </c:pt>
                <c:pt idx="3">
                  <c:v>7.3298275770342212</c:v>
                </c:pt>
                <c:pt idx="4">
                  <c:v>8.7498275770342229</c:v>
                </c:pt>
                <c:pt idx="5">
                  <c:v>9.1792382769786887</c:v>
                </c:pt>
                <c:pt idx="6">
                  <c:v>9.5265674622081882</c:v>
                </c:pt>
                <c:pt idx="7">
                  <c:v>9.960718045681352</c:v>
                </c:pt>
              </c:numCache>
            </c:numRef>
          </c:xVal>
          <c:yVal>
            <c:numRef>
              <c:f>'25-Jul-2019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-0.69219806739988221</c:v>
                </c:pt>
                <c:pt idx="2">
                  <c:v>-0.91472121864364186</c:v>
                </c:pt>
                <c:pt idx="3">
                  <c:v>-0.80900258703289529</c:v>
                </c:pt>
                <c:pt idx="4">
                  <c:v>-0.80900258703289529</c:v>
                </c:pt>
                <c:pt idx="5">
                  <c:v>-0.8315070482173611</c:v>
                </c:pt>
                <c:pt idx="6">
                  <c:v>-1.1911769483866865</c:v>
                </c:pt>
                <c:pt idx="7">
                  <c:v>-1.4951724596527396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7F-4929-A23E-4F3CFAC6C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graficas(m)'!$DK$20:$DK$32</c:f>
              <c:numCache>
                <c:formatCode>0.00</c:formatCode>
                <c:ptCount val="13"/>
                <c:pt idx="0">
                  <c:v>0</c:v>
                </c:pt>
                <c:pt idx="1">
                  <c:v>2.4965738368864345</c:v>
                </c:pt>
                <c:pt idx="2">
                  <c:v>6.9398326378161483</c:v>
                </c:pt>
                <c:pt idx="3">
                  <c:v>9.3306999132363373</c:v>
                </c:pt>
                <c:pt idx="4">
                  <c:v>12.030699913236337</c:v>
                </c:pt>
                <c:pt idx="5">
                  <c:v>16.757777127694936</c:v>
                </c:pt>
              </c:numCache>
            </c:numRef>
          </c:xVal>
          <c:yVal>
            <c:numRef>
              <c:f>'25-Jul-2019 P graficas(m)'!$DL$20:$DL$32</c:f>
              <c:numCache>
                <c:formatCode>0.00</c:formatCode>
                <c:ptCount val="13"/>
                <c:pt idx="0">
                  <c:v>0</c:v>
                </c:pt>
                <c:pt idx="1">
                  <c:v>-0.13083989060735959</c:v>
                </c:pt>
                <c:pt idx="2">
                  <c:v>-1.321407498078955</c:v>
                </c:pt>
                <c:pt idx="3">
                  <c:v>-1.5305812806733345</c:v>
                </c:pt>
                <c:pt idx="4">
                  <c:v>-1.5305812806733345</c:v>
                </c:pt>
                <c:pt idx="5">
                  <c:v>-2.3640925334746004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4E-4034-8986-36B89C026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graficas(m)'!$DU$20:$DU$32</c:f>
              <c:numCache>
                <c:formatCode>0.00</c:formatCode>
                <c:ptCount val="13"/>
                <c:pt idx="0">
                  <c:v>0</c:v>
                </c:pt>
                <c:pt idx="1">
                  <c:v>7.35</c:v>
                </c:pt>
                <c:pt idx="2">
                  <c:v>13.904961113443687</c:v>
                </c:pt>
                <c:pt idx="3">
                  <c:v>19.82365570904706</c:v>
                </c:pt>
              </c:numCache>
            </c:numRef>
          </c:xVal>
          <c:yVal>
            <c:numRef>
              <c:f>'25-Jul-2019 P graficas(m)'!$DV$20:$DV$32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0.57348478727959074</c:v>
                </c:pt>
                <c:pt idx="3">
                  <c:v>-0.47014076049866094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B6-47A9-AE9A-00C0030DF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b="1"/>
              <a:t>Estación G01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'27-jul-2019 P Graficas(m)'!$D$20:$D$32</c:f>
              <c:numCache>
                <c:formatCode>0.00</c:formatCode>
                <c:ptCount val="13"/>
                <c:pt idx="0">
                  <c:v>0</c:v>
                </c:pt>
                <c:pt idx="1">
                  <c:v>0.4</c:v>
                </c:pt>
                <c:pt idx="2">
                  <c:v>1.3678833994094854</c:v>
                </c:pt>
                <c:pt idx="3">
                  <c:v>3.3878833994094859</c:v>
                </c:pt>
                <c:pt idx="4">
                  <c:v>4.633126772024168</c:v>
                </c:pt>
                <c:pt idx="5">
                  <c:v>5.913376850940038</c:v>
                </c:pt>
                <c:pt idx="6">
                  <c:v>8.5723577840729988</c:v>
                </c:pt>
                <c:pt idx="7">
                  <c:v>11.822223369013287</c:v>
                </c:pt>
                <c:pt idx="8">
                  <c:v>14.481204302146248</c:v>
                </c:pt>
                <c:pt idx="9">
                  <c:v>14.781204302146248</c:v>
                </c:pt>
              </c:numCache>
            </c:numRef>
          </c:xVal>
          <c:yVal>
            <c:numRef>
              <c:f>'27-jul-2019 P Graficas(m)'!$E$20:$E$32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-0.35228074762543871</c:v>
                </c:pt>
                <c:pt idx="3">
                  <c:v>-0.35228074762543871</c:v>
                </c:pt>
                <c:pt idx="4">
                  <c:v>-0.24333606919086601</c:v>
                </c:pt>
                <c:pt idx="5">
                  <c:v>-0.46907870015787539</c:v>
                </c:pt>
                <c:pt idx="6">
                  <c:v>-0.93792877985858714</c:v>
                </c:pt>
                <c:pt idx="7">
                  <c:v>-1.5109677661594574</c:v>
                </c:pt>
                <c:pt idx="8">
                  <c:v>-1.9798178458601692</c:v>
                </c:pt>
                <c:pt idx="9">
                  <c:v>-1.9798178458601692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31-42D5-BEF8-383E3304C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b="1"/>
              <a:t>Estación G02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'27-jul-2019 P Graficas(m)'!$N$20:$N$32</c:f>
              <c:numCache>
                <c:formatCode>0.00</c:formatCode>
                <c:ptCount val="13"/>
                <c:pt idx="0">
                  <c:v>0</c:v>
                </c:pt>
                <c:pt idx="1">
                  <c:v>0.4</c:v>
                </c:pt>
                <c:pt idx="2">
                  <c:v>0.99088465180732477</c:v>
                </c:pt>
                <c:pt idx="3">
                  <c:v>1.5971024344564317</c:v>
                </c:pt>
                <c:pt idx="4">
                  <c:v>2.3824041812145631</c:v>
                </c:pt>
                <c:pt idx="5">
                  <c:v>3.9798816365506076</c:v>
                </c:pt>
              </c:numCache>
            </c:numRef>
          </c:xVal>
          <c:yVal>
            <c:numRef>
              <c:f>'27-jul-2019 P Graficas(m)'!$O$20:$O$32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-0.1041889066001582</c:v>
                </c:pt>
                <c:pt idx="3">
                  <c:v>-0.45418890660015809</c:v>
                </c:pt>
                <c:pt idx="4">
                  <c:v>-0.30154171029892224</c:v>
                </c:pt>
                <c:pt idx="5">
                  <c:v>-0.88297595395255901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C1-4AB5-894B-4CAD250E8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00" b="1"/>
              <a:t>Estación G07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'27-jul-2019 P Graficas(m)'!$BL$20:$BL$32</c:f>
              <c:numCache>
                <c:formatCode>0.00</c:formatCode>
                <c:ptCount val="13"/>
                <c:pt idx="0">
                  <c:v>0</c:v>
                </c:pt>
                <c:pt idx="1">
                  <c:v>2.8</c:v>
                </c:pt>
                <c:pt idx="2">
                  <c:v>6.2</c:v>
                </c:pt>
                <c:pt idx="3">
                  <c:v>9.7863009131302849</c:v>
                </c:pt>
                <c:pt idx="4">
                  <c:v>12.286300913130285</c:v>
                </c:pt>
                <c:pt idx="5">
                  <c:v>14.748320295660804</c:v>
                </c:pt>
                <c:pt idx="6">
                  <c:v>17.31630998120816</c:v>
                </c:pt>
              </c:numCache>
            </c:numRef>
          </c:xVal>
          <c:yVal>
            <c:numRef>
              <c:f>'27-jul-2019 P Graficas(m)'!$BM$20:$BM$32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0.31376067389156942</c:v>
                </c:pt>
                <c:pt idx="4">
                  <c:v>0.31376067389156942</c:v>
                </c:pt>
                <c:pt idx="5">
                  <c:v>-0.12035977027575639</c:v>
                </c:pt>
                <c:pt idx="6">
                  <c:v>-0.52708937938035638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C6D-488F-90B9-0428E3A4B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b="1"/>
              <a:t>Estacion G03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'27-jul-2019 P Graficas(m)'!$X$20:$X$32</c:f>
              <c:numCache>
                <c:formatCode>0.00</c:formatCode>
                <c:ptCount val="13"/>
                <c:pt idx="0">
                  <c:v>0</c:v>
                </c:pt>
                <c:pt idx="1">
                  <c:v>0.8</c:v>
                </c:pt>
                <c:pt idx="2">
                  <c:v>1.5969557584733964</c:v>
                </c:pt>
                <c:pt idx="3">
                  <c:v>2.3969557584733963</c:v>
                </c:pt>
                <c:pt idx="4">
                  <c:v>4.1638846886791914</c:v>
                </c:pt>
                <c:pt idx="5">
                  <c:v>5.4441347675950613</c:v>
                </c:pt>
              </c:numCache>
            </c:numRef>
          </c:xVal>
          <c:yVal>
            <c:numRef>
              <c:f>'27-jul-2019 P Graficas(m)'!$Y$20:$Y$32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-6.972459419812653E-2</c:v>
                </c:pt>
                <c:pt idx="3">
                  <c:v>-6.972459419812653E-2</c:v>
                </c:pt>
                <c:pt idx="4">
                  <c:v>-0.41318078587590723</c:v>
                </c:pt>
                <c:pt idx="5">
                  <c:v>-0.63892341684291665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64-4B26-929B-4DDB955A1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b="1"/>
              <a:t>Estación G09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'27-jul-2019 P Graficas(m)'!$CF$20:$CF$32</c:f>
              <c:numCache>
                <c:formatCode>0.00</c:formatCode>
                <c:ptCount val="13"/>
                <c:pt idx="0">
                  <c:v>0</c:v>
                </c:pt>
                <c:pt idx="1">
                  <c:v>1.3</c:v>
                </c:pt>
                <c:pt idx="2">
                  <c:v>4.4000000000000004</c:v>
                </c:pt>
                <c:pt idx="3">
                  <c:v>4.9889763100685984</c:v>
                </c:pt>
                <c:pt idx="4">
                  <c:v>7.1889763100685986</c:v>
                </c:pt>
                <c:pt idx="5">
                  <c:v>9.1623308137190058</c:v>
                </c:pt>
                <c:pt idx="6">
                  <c:v>24.562330813719004</c:v>
                </c:pt>
                <c:pt idx="7">
                  <c:v>24.661099647778521</c:v>
                </c:pt>
              </c:numCache>
            </c:numRef>
          </c:xVal>
          <c:yVal>
            <c:numRef>
              <c:f>'27-jul-2019 P Graficas(m)'!$CG$20:$CG$32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-0.11448539722592682</c:v>
                </c:pt>
                <c:pt idx="4">
                  <c:v>-0.11448539722592682</c:v>
                </c:pt>
                <c:pt idx="5">
                  <c:v>-0.83272769820983128</c:v>
                </c:pt>
                <c:pt idx="6">
                  <c:v>-0.83272769820983128</c:v>
                </c:pt>
                <c:pt idx="7">
                  <c:v>-0.84837114471385455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25-4C6F-901B-FD4BCFC00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b="1"/>
              <a:t>Estación G04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'27-jul-2019 P Graficas(m)'!$AH$20:$AH$32</c:f>
              <c:numCache>
                <c:formatCode>0.00</c:formatCode>
                <c:ptCount val="13"/>
                <c:pt idx="0">
                  <c:v>0</c:v>
                </c:pt>
                <c:pt idx="1">
                  <c:v>1.7</c:v>
                </c:pt>
                <c:pt idx="2">
                  <c:v>3.7</c:v>
                </c:pt>
                <c:pt idx="3">
                  <c:v>8.3000000000000007</c:v>
                </c:pt>
                <c:pt idx="4">
                  <c:v>10.269615506024417</c:v>
                </c:pt>
                <c:pt idx="5">
                  <c:v>14.110365742772027</c:v>
                </c:pt>
              </c:numCache>
            </c:numRef>
          </c:xVal>
          <c:yVal>
            <c:numRef>
              <c:f>'27-jul-2019 P Graficas(m)'!$AI$20:$AI$32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-0.34729635533386066</c:v>
                </c:pt>
                <c:pt idx="5">
                  <c:v>-1.0245242482348886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F4-4E6A-A5CD-460F0DFCA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b="1"/>
              <a:t>Estación G05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'27-jul-2019 P Graficas(m)'!$AR$20:$AR$32</c:f>
              <c:numCache>
                <c:formatCode>0.00</c:formatCode>
                <c:ptCount val="13"/>
                <c:pt idx="0">
                  <c:v>0</c:v>
                </c:pt>
                <c:pt idx="1">
                  <c:v>1.1000000000000001</c:v>
                </c:pt>
                <c:pt idx="2">
                  <c:v>4.4953404181655507</c:v>
                </c:pt>
                <c:pt idx="3">
                  <c:v>6.8938784030113816</c:v>
                </c:pt>
                <c:pt idx="4">
                  <c:v>9.1490881574093379</c:v>
                </c:pt>
              </c:numCache>
            </c:numRef>
          </c:xVal>
          <c:yVal>
            <c:numRef>
              <c:f>'27-jul-2019 P Graficas(m)'!$AS$20:$AS$32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-0.17794225122600904</c:v>
                </c:pt>
                <c:pt idx="3">
                  <c:v>-0.26170104331201138</c:v>
                </c:pt>
                <c:pt idx="4">
                  <c:v>-0.6593553701692817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09-4287-9922-F0E5D0A5D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Estación G06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'27-jul-2019 P Graficas(m)'!$BB$20:$BB$32</c:f>
              <c:numCache>
                <c:formatCode>0.00</c:formatCode>
                <c:ptCount val="13"/>
                <c:pt idx="0">
                  <c:v>0</c:v>
                </c:pt>
                <c:pt idx="1">
                  <c:v>3.7</c:v>
                </c:pt>
                <c:pt idx="2">
                  <c:v>6.2964367903618914</c:v>
                </c:pt>
                <c:pt idx="3">
                  <c:v>9.9284573691182487</c:v>
                </c:pt>
                <c:pt idx="4">
                  <c:v>14.128457369118248</c:v>
                </c:pt>
                <c:pt idx="5">
                  <c:v>17.216660933202661</c:v>
                </c:pt>
                <c:pt idx="6">
                  <c:v>18.516660933202662</c:v>
                </c:pt>
                <c:pt idx="7">
                  <c:v>19.543599402349582</c:v>
                </c:pt>
              </c:numCache>
            </c:numRef>
          </c:xVal>
          <c:yVal>
            <c:numRef>
              <c:f>'27-jul-2019 P Graficas(m)'!$BC$20:$BC$32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-0.13607348623165394</c:v>
                </c:pt>
                <c:pt idx="3">
                  <c:v>-0.84206676912486977</c:v>
                </c:pt>
                <c:pt idx="4">
                  <c:v>-0.84206676912486977</c:v>
                </c:pt>
                <c:pt idx="5">
                  <c:v>-0.57188396660712937</c:v>
                </c:pt>
                <c:pt idx="6">
                  <c:v>-0.57188396660712937</c:v>
                </c:pt>
                <c:pt idx="7">
                  <c:v>-0.96608871110695893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E7D-41AB-882C-28645D2F6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b="1"/>
              <a:t>Estación G07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'27-jul-2019 P Graficas(m)'!$BL$20:$BL$32</c:f>
              <c:numCache>
                <c:formatCode>0.00</c:formatCode>
                <c:ptCount val="13"/>
                <c:pt idx="0">
                  <c:v>0</c:v>
                </c:pt>
                <c:pt idx="1">
                  <c:v>2.8</c:v>
                </c:pt>
                <c:pt idx="2">
                  <c:v>6.2</c:v>
                </c:pt>
                <c:pt idx="3">
                  <c:v>9.7863009131302849</c:v>
                </c:pt>
                <c:pt idx="4">
                  <c:v>12.286300913130285</c:v>
                </c:pt>
                <c:pt idx="5">
                  <c:v>14.748320295660804</c:v>
                </c:pt>
                <c:pt idx="6">
                  <c:v>17.31630998120816</c:v>
                </c:pt>
              </c:numCache>
            </c:numRef>
          </c:xVal>
          <c:yVal>
            <c:numRef>
              <c:f>'27-jul-2019 P Graficas(m)'!$BM$20:$BM$32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0.31376067389156942</c:v>
                </c:pt>
                <c:pt idx="4">
                  <c:v>0.31376067389156942</c:v>
                </c:pt>
                <c:pt idx="5">
                  <c:v>-0.12035977027575639</c:v>
                </c:pt>
                <c:pt idx="6">
                  <c:v>-0.52708937938035638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0E-4D49-958D-CC0AE9980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b="1"/>
              <a:t>Estación G08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'27-jul-2019 P Graficas(m)'!$BV$20:$BV$32</c:f>
              <c:numCache>
                <c:formatCode>0.00</c:formatCode>
                <c:ptCount val="13"/>
                <c:pt idx="0">
                  <c:v>0</c:v>
                </c:pt>
                <c:pt idx="1">
                  <c:v>1.8</c:v>
                </c:pt>
                <c:pt idx="2">
                  <c:v>6.3</c:v>
                </c:pt>
                <c:pt idx="3">
                  <c:v>7.9935309867559674</c:v>
                </c:pt>
                <c:pt idx="4">
                  <c:v>11.538838897599916</c:v>
                </c:pt>
                <c:pt idx="5">
                  <c:v>15.523617689966898</c:v>
                </c:pt>
                <c:pt idx="6">
                  <c:v>19.169690284982689</c:v>
                </c:pt>
              </c:numCache>
            </c:numRef>
          </c:xVal>
          <c:yVal>
            <c:numRef>
              <c:f>'27-jul-2019 P Graficas(m)'!$BW$20:$BW$32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0.14816476267101888</c:v>
                </c:pt>
                <c:pt idx="4">
                  <c:v>-0.47696867692993028</c:v>
                </c:pt>
                <c:pt idx="5">
                  <c:v>-0.82559164792056294</c:v>
                </c:pt>
                <c:pt idx="6">
                  <c:v>-1.1445816663769919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8F-41A3-A703-34E055263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b="1"/>
              <a:t>Estación G10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'27-jul-2019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3.8</c:v>
                </c:pt>
                <c:pt idx="2">
                  <c:v>4.4000000000000004</c:v>
                </c:pt>
                <c:pt idx="3">
                  <c:v>5.1794228634059944</c:v>
                </c:pt>
                <c:pt idx="4">
                  <c:v>7.3407158912135841</c:v>
                </c:pt>
                <c:pt idx="5">
                  <c:v>14.135889386997821</c:v>
                </c:pt>
                <c:pt idx="6">
                  <c:v>16.696389544829564</c:v>
                </c:pt>
                <c:pt idx="7">
                  <c:v>18.589159471203878</c:v>
                </c:pt>
                <c:pt idx="8">
                  <c:v>24.979069292548054</c:v>
                </c:pt>
              </c:numCache>
            </c:numRef>
          </c:xVal>
          <c:yVal>
            <c:numRef>
              <c:f>'27-jul-2019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-0.44999999999999968</c:v>
                </c:pt>
                <c:pt idx="4">
                  <c:v>-1.2366463296490378</c:v>
                </c:pt>
                <c:pt idx="5">
                  <c:v>-2.4348187555508574</c:v>
                </c:pt>
                <c:pt idx="6">
                  <c:v>-1.9833334936168383</c:v>
                </c:pt>
                <c:pt idx="7">
                  <c:v>-1.8177375823962878</c:v>
                </c:pt>
                <c:pt idx="8">
                  <c:v>-4.1434745570108351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C1-4DB6-8528-F9E003E55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</a:t>
                </a:r>
                <a:r>
                  <a:rPr lang="es-CO" baseline="0"/>
                  <a:t> (m)</a:t>
                </a:r>
                <a:endParaRPr lang="es-CO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b="1"/>
              <a:t>Estación G11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'27-jul-2019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1.2</c:v>
                </c:pt>
                <c:pt idx="2">
                  <c:v>2.2832885283134283</c:v>
                </c:pt>
                <c:pt idx="3">
                  <c:v>4.8733947433519678</c:v>
                </c:pt>
                <c:pt idx="4">
                  <c:v>7.1733947433519676</c:v>
                </c:pt>
                <c:pt idx="5">
                  <c:v>9.7338949011837084</c:v>
                </c:pt>
                <c:pt idx="6">
                  <c:v>11.801991182509344</c:v>
                </c:pt>
              </c:numCache>
            </c:numRef>
          </c:xVal>
          <c:yVal>
            <c:numRef>
              <c:f>'27-jul-2019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-0.19101299543362335</c:v>
                </c:pt>
                <c:pt idx="3">
                  <c:v>-0.4176179265775346</c:v>
                </c:pt>
                <c:pt idx="4">
                  <c:v>-0.4176179265775346</c:v>
                </c:pt>
                <c:pt idx="5">
                  <c:v>-0.86910318851155355</c:v>
                </c:pt>
                <c:pt idx="6">
                  <c:v>-1.2337643616121072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F5-416D-9A87-950929957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</a:t>
                </a:r>
                <a:r>
                  <a:rPr lang="es-CO" baseline="0"/>
                  <a:t> (m)</a:t>
                </a:r>
                <a:endParaRPr lang="es-CO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b="1"/>
              <a:t>Estación G12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'27-jul-2019 P Graficas(m)'!$DK$20:$DK$32</c:f>
              <c:numCache>
                <c:formatCode>0.00</c:formatCode>
                <c:ptCount val="13"/>
                <c:pt idx="0">
                  <c:v>0</c:v>
                </c:pt>
                <c:pt idx="1">
                  <c:v>4.0999999999999996</c:v>
                </c:pt>
                <c:pt idx="2">
                  <c:v>6</c:v>
                </c:pt>
                <c:pt idx="3">
                  <c:v>9.0882035640844112</c:v>
                </c:pt>
                <c:pt idx="4">
                  <c:v>11.977168188550474</c:v>
                </c:pt>
                <c:pt idx="5">
                  <c:v>13.552860593370006</c:v>
                </c:pt>
                <c:pt idx="6">
                  <c:v>15.272208564164549</c:v>
                </c:pt>
              </c:numCache>
            </c:numRef>
          </c:xVal>
          <c:yVal>
            <c:numRef>
              <c:f>'27-jul-2019 P Graficas(m)'!$DL$20:$DL$32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0.27018280251774029</c:v>
                </c:pt>
                <c:pt idx="4">
                  <c:v>0.52293445648594905</c:v>
                </c:pt>
                <c:pt idx="5">
                  <c:v>0.24509737221886058</c:v>
                </c:pt>
                <c:pt idx="6">
                  <c:v>-0.21560052806362662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42-4248-A97D-F0998F80C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b="1"/>
              <a:t>Estación G08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'27-jul-2019 P Graficas(m)'!$BV$20:$BV$32</c:f>
              <c:numCache>
                <c:formatCode>0.00</c:formatCode>
                <c:ptCount val="13"/>
                <c:pt idx="0">
                  <c:v>0</c:v>
                </c:pt>
                <c:pt idx="1">
                  <c:v>1.8</c:v>
                </c:pt>
                <c:pt idx="2">
                  <c:v>6.3</c:v>
                </c:pt>
                <c:pt idx="3">
                  <c:v>7.9935309867559674</c:v>
                </c:pt>
                <c:pt idx="4">
                  <c:v>11.538838897599916</c:v>
                </c:pt>
                <c:pt idx="5">
                  <c:v>15.523617689966898</c:v>
                </c:pt>
                <c:pt idx="6">
                  <c:v>19.169690284982689</c:v>
                </c:pt>
              </c:numCache>
            </c:numRef>
          </c:xVal>
          <c:yVal>
            <c:numRef>
              <c:f>'27-jul-2019 P Graficas(m)'!$BW$20:$BW$32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0.14816476267101888</c:v>
                </c:pt>
                <c:pt idx="4">
                  <c:v>-0.47696867692993028</c:v>
                </c:pt>
                <c:pt idx="5">
                  <c:v>-0.82559164792056294</c:v>
                </c:pt>
                <c:pt idx="6">
                  <c:v>-1.1445816663769919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72-4AA8-BEC9-7AB45C5F1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G13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'27-jul-2019 P Graficas(m)'!$DU$20:$DU$32</c:f>
              <c:numCache>
                <c:formatCode>0.00</c:formatCode>
                <c:ptCount val="13"/>
                <c:pt idx="0">
                  <c:v>0</c:v>
                </c:pt>
                <c:pt idx="1">
                  <c:v>5.3</c:v>
                </c:pt>
                <c:pt idx="2">
                  <c:v>8.6746569155804938</c:v>
                </c:pt>
                <c:pt idx="3">
                  <c:v>11.774656915580495</c:v>
                </c:pt>
                <c:pt idx="4">
                  <c:v>13.667426841954811</c:v>
                </c:pt>
                <c:pt idx="5">
                  <c:v>15.735523123280448</c:v>
                </c:pt>
                <c:pt idx="6">
                  <c:v>15.735523123280448</c:v>
                </c:pt>
              </c:numCache>
            </c:numRef>
          </c:xVal>
          <c:yVal>
            <c:numRef>
              <c:f>'27-jul-2019 P Graficas(m)'!$DV$20:$DV$32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-0.41435576757750137</c:v>
                </c:pt>
                <c:pt idx="3">
                  <c:v>-0.41435576757750137</c:v>
                </c:pt>
                <c:pt idx="4">
                  <c:v>-0.24875985635695097</c:v>
                </c:pt>
                <c:pt idx="5">
                  <c:v>0.11590131674360299</c:v>
                </c:pt>
                <c:pt idx="6">
                  <c:v>-1.9840986832563949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54-4FAB-84EC-F22D4A88C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 b="1">
                <a:effectLst/>
                <a:latin typeface="Arial" panose="020B0604020202020204" pitchFamily="34" charset="0"/>
                <a:cs typeface="Arial" panose="020B0604020202020204" pitchFamily="34" charset="0"/>
              </a:rPr>
              <a:t>Estación </a:t>
            </a:r>
            <a:endParaRPr lang="es-ES" sz="11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aseline="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G9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Graficas(m)'!$CF$20:$CF$32</c:f>
              <c:numCache>
                <c:formatCode>0.00</c:formatCode>
                <c:ptCount val="13"/>
                <c:pt idx="0">
                  <c:v>0</c:v>
                </c:pt>
                <c:pt idx="1">
                  <c:v>1.3</c:v>
                </c:pt>
                <c:pt idx="2">
                  <c:v>4.4000000000000004</c:v>
                </c:pt>
                <c:pt idx="3">
                  <c:v>4.9889763100685984</c:v>
                </c:pt>
                <c:pt idx="4">
                  <c:v>7.1889763100685986</c:v>
                </c:pt>
                <c:pt idx="5">
                  <c:v>9.1623308137190058</c:v>
                </c:pt>
                <c:pt idx="6">
                  <c:v>24.562330813719004</c:v>
                </c:pt>
                <c:pt idx="7">
                  <c:v>24.661099647778521</c:v>
                </c:pt>
              </c:numCache>
            </c:numRef>
          </c:xVal>
          <c:yVal>
            <c:numRef>
              <c:f>'27-jul-2019 P Graficas(m)'!$CG$20:$CG$32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-0.11448539722592682</c:v>
                </c:pt>
                <c:pt idx="4">
                  <c:v>-0.11448539722592682</c:v>
                </c:pt>
                <c:pt idx="5">
                  <c:v>-0.83272769820983128</c:v>
                </c:pt>
                <c:pt idx="6">
                  <c:v>-0.83272769820983128</c:v>
                </c:pt>
                <c:pt idx="7">
                  <c:v>-0.84837114471385455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72-4ADD-9BDD-99AC5DB6F321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graficas(m)'!$CF$20:$CF$32</c:f>
              <c:numCache>
                <c:formatCode>0.00</c:formatCode>
                <c:ptCount val="13"/>
                <c:pt idx="0">
                  <c:v>0</c:v>
                </c:pt>
                <c:pt idx="1">
                  <c:v>5.34</c:v>
                </c:pt>
                <c:pt idx="2">
                  <c:v>7.0021742684665949</c:v>
                </c:pt>
                <c:pt idx="3">
                  <c:v>15.002174268466595</c:v>
                </c:pt>
                <c:pt idx="4">
                  <c:v>23.240704421685329</c:v>
                </c:pt>
                <c:pt idx="5">
                  <c:v>32.918029400188217</c:v>
                </c:pt>
                <c:pt idx="6">
                  <c:v>48.859102923340203</c:v>
                </c:pt>
              </c:numCache>
            </c:numRef>
          </c:xVal>
          <c:yVal>
            <c:numRef>
              <c:f>'5-Jul-2019 P graficas(m)'!$CG$20:$CG$32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-1.0386417578970817</c:v>
                </c:pt>
                <c:pt idx="3">
                  <c:v>-1.0386417578970817</c:v>
                </c:pt>
                <c:pt idx="4">
                  <c:v>-0.31786376537394867</c:v>
                </c:pt>
                <c:pt idx="5">
                  <c:v>-1.5060898635741367</c:v>
                </c:pt>
                <c:pt idx="6">
                  <c:v>-2.6207983140052589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72-4ADD-9BDD-99AC5DB6F321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graficas(m)'!$CF$20:$CF$32</c:f>
              <c:numCache>
                <c:formatCode>0.00</c:formatCode>
                <c:ptCount val="13"/>
                <c:pt idx="0">
                  <c:v>0</c:v>
                </c:pt>
                <c:pt idx="1">
                  <c:v>1.5999999999999996</c:v>
                </c:pt>
                <c:pt idx="2">
                  <c:v>2.8802500789158705</c:v>
                </c:pt>
                <c:pt idx="3">
                  <c:v>6.5352341761176103</c:v>
                </c:pt>
                <c:pt idx="4">
                  <c:v>7.5020090057359345</c:v>
                </c:pt>
                <c:pt idx="5">
                  <c:v>9.5940178717286013</c:v>
                </c:pt>
                <c:pt idx="6">
                  <c:v>12.794017871728601</c:v>
                </c:pt>
                <c:pt idx="7">
                  <c:v>19.64258631805372</c:v>
                </c:pt>
                <c:pt idx="8">
                  <c:v>21.539982434087413</c:v>
                </c:pt>
                <c:pt idx="9">
                  <c:v>24.139982434087411</c:v>
                </c:pt>
                <c:pt idx="10">
                  <c:v>29.560126763844504</c:v>
                </c:pt>
                <c:pt idx="11">
                  <c:v>40.810126763844508</c:v>
                </c:pt>
                <c:pt idx="12">
                  <c:v>42.105179871363774</c:v>
                </c:pt>
              </c:numCache>
            </c:numRef>
          </c:xVal>
          <c:yVal>
            <c:numRef>
              <c:f>'11-Jul-2019 P graficas(m)'!$CG$20:$CG$32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-0.22574263096700956</c:v>
                </c:pt>
                <c:pt idx="3">
                  <c:v>-0.417292230816184</c:v>
                </c:pt>
                <c:pt idx="4">
                  <c:v>-1.021400192042037</c:v>
                </c:pt>
                <c:pt idx="5">
                  <c:v>-1.2044272518121193</c:v>
                </c:pt>
                <c:pt idx="6">
                  <c:v>-1.2044272518121193</c:v>
                </c:pt>
                <c:pt idx="7">
                  <c:v>-0.36352878231660191</c:v>
                </c:pt>
                <c:pt idx="8">
                  <c:v>-0.26409046545500853</c:v>
                </c:pt>
                <c:pt idx="9">
                  <c:v>-0.26409046545500853</c:v>
                </c:pt>
                <c:pt idx="10">
                  <c:v>0.30558965935370314</c:v>
                </c:pt>
                <c:pt idx="11">
                  <c:v>0.30558965935370314</c:v>
                </c:pt>
                <c:pt idx="12">
                  <c:v>0.19228719378174777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472-4ADD-9BDD-99AC5DB6F321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graficas(m)'!$CF$20:$CF$32</c:f>
              <c:numCache>
                <c:formatCode>0.00</c:formatCode>
                <c:ptCount val="13"/>
                <c:pt idx="0">
                  <c:v>0</c:v>
                </c:pt>
                <c:pt idx="1">
                  <c:v>2.2100000000000009</c:v>
                </c:pt>
                <c:pt idx="2">
                  <c:v>5.6358788702323466</c:v>
                </c:pt>
                <c:pt idx="3">
                  <c:v>6.9958788702323478</c:v>
                </c:pt>
                <c:pt idx="4">
                  <c:v>8.2383052353518416</c:v>
                </c:pt>
                <c:pt idx="5">
                  <c:v>9.9124784154725987</c:v>
                </c:pt>
                <c:pt idx="6">
                  <c:v>13.912478415472599</c:v>
                </c:pt>
                <c:pt idx="7">
                  <c:v>21.220253901361865</c:v>
                </c:pt>
                <c:pt idx="8">
                  <c:v>37.820253901361866</c:v>
                </c:pt>
                <c:pt idx="9">
                  <c:v>39.510941123487925</c:v>
                </c:pt>
                <c:pt idx="10">
                  <c:v>42.521356052462295</c:v>
                </c:pt>
              </c:numCache>
            </c:numRef>
          </c:xVal>
          <c:yVal>
            <c:numRef>
              <c:f>'18-Jul-2019 P graficas(m)'!$CG$20:$CG$32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-0.66592339386414112</c:v>
                </c:pt>
                <c:pt idx="3">
                  <c:v>-0.66592339386414112</c:v>
                </c:pt>
                <c:pt idx="4">
                  <c:v>-1.1678962290414625</c:v>
                </c:pt>
                <c:pt idx="5">
                  <c:v>-1.4630981310752444</c:v>
                </c:pt>
                <c:pt idx="6">
                  <c:v>-1.4630981310752444</c:v>
                </c:pt>
                <c:pt idx="7">
                  <c:v>-3.150231038654232</c:v>
                </c:pt>
                <c:pt idx="8">
                  <c:v>-3.150231038654232</c:v>
                </c:pt>
                <c:pt idx="9">
                  <c:v>-3.3279294262092427</c:v>
                </c:pt>
                <c:pt idx="10">
                  <c:v>-3.7510156531278414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72-4ADD-9BDD-99AC5DB6F321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graficas(m)'!$CF$20:$CF$32</c:f>
              <c:numCache>
                <c:formatCode>0.00</c:formatCode>
                <c:ptCount val="13"/>
                <c:pt idx="0">
                  <c:v>0</c:v>
                </c:pt>
                <c:pt idx="1">
                  <c:v>2.3000000000000007</c:v>
                </c:pt>
                <c:pt idx="2">
                  <c:v>4.0119017293312762</c:v>
                </c:pt>
                <c:pt idx="3">
                  <c:v>7.1119017293312758</c:v>
                </c:pt>
                <c:pt idx="4">
                  <c:v>8.6398516080398586</c:v>
                </c:pt>
                <c:pt idx="5">
                  <c:v>11.528816232505923</c:v>
                </c:pt>
                <c:pt idx="6">
                  <c:v>35.628816232505919</c:v>
                </c:pt>
                <c:pt idx="7">
                  <c:v>36.022739333710803</c:v>
                </c:pt>
              </c:numCache>
            </c:numRef>
          </c:xVal>
          <c:yVal>
            <c:numRef>
              <c:f>'25-Jul-2019 P graficas(m)'!$CG$20:$CG$32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-0.55623058987490503</c:v>
                </c:pt>
                <c:pt idx="3">
                  <c:v>-0.55623058987490503</c:v>
                </c:pt>
                <c:pt idx="4">
                  <c:v>-1.3014615394163362</c:v>
                </c:pt>
                <c:pt idx="5">
                  <c:v>-1.5542131933845451</c:v>
                </c:pt>
                <c:pt idx="6">
                  <c:v>-1.5542131933845451</c:v>
                </c:pt>
                <c:pt idx="7">
                  <c:v>-1.623672464451317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472-4ADD-9BDD-99AC5DB6F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s-ES" sz="1000" b="0" i="0" baseline="0">
                    <a:effectLst/>
                  </a:rPr>
                  <a:t>Longitud (m)</a:t>
                </a:r>
                <a:endParaRPr lang="es-ES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2702357157114829"/>
              <c:y val="0.90327857846794291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CO" sz="1000" b="0" i="0" baseline="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Inclinación </a:t>
                </a:r>
                <a:endParaRPr lang="es-ES" sz="1000" b="0"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>
                  <a:defRPr sz="10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1000" b="0" i="0" baseline="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 (m)</a:t>
                </a:r>
                <a:endParaRPr lang="es-ES" sz="1000" b="0"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 rtl="0">
              <a:defRPr/>
            </a:pPr>
            <a:r>
              <a:rPr lang="es-CO"/>
              <a:t>Estación </a:t>
            </a:r>
            <a:r>
              <a:rPr lang="en-US"/>
              <a:t>G02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Graficas(m)'!$N$20:$N$32</c:f>
              <c:numCache>
                <c:formatCode>0.00</c:formatCode>
                <c:ptCount val="13"/>
                <c:pt idx="0">
                  <c:v>0</c:v>
                </c:pt>
                <c:pt idx="1">
                  <c:v>0.4</c:v>
                </c:pt>
                <c:pt idx="2">
                  <c:v>0.99088465180732477</c:v>
                </c:pt>
                <c:pt idx="3">
                  <c:v>1.5971024344564317</c:v>
                </c:pt>
                <c:pt idx="4">
                  <c:v>2.3824041812145631</c:v>
                </c:pt>
                <c:pt idx="5">
                  <c:v>3.9798816365506076</c:v>
                </c:pt>
              </c:numCache>
            </c:numRef>
          </c:xVal>
          <c:yVal>
            <c:numRef>
              <c:f>'27-jul-2019 P Graficas(m)'!$O$20:$O$32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-0.1041889066001582</c:v>
                </c:pt>
                <c:pt idx="3">
                  <c:v>-0.45418890660015809</c:v>
                </c:pt>
                <c:pt idx="4">
                  <c:v>-0.30154171029892224</c:v>
                </c:pt>
                <c:pt idx="5">
                  <c:v>-0.88297595395255901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B5-40D0-BBBE-900F358CFC5C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graficas(m)'!$N$20:$N$32</c:f>
              <c:numCache>
                <c:formatCode>0.00</c:formatCode>
                <c:ptCount val="13"/>
                <c:pt idx="0">
                  <c:v>0</c:v>
                </c:pt>
                <c:pt idx="1">
                  <c:v>1.1100000000000001</c:v>
                </c:pt>
                <c:pt idx="2">
                  <c:v>3.0020766662381932</c:v>
                </c:pt>
                <c:pt idx="3">
                  <c:v>4.3447135647799984</c:v>
                </c:pt>
                <c:pt idx="4">
                  <c:v>6.9483181190614101</c:v>
                </c:pt>
                <c:pt idx="5">
                  <c:v>7.8903545810809623</c:v>
                </c:pt>
              </c:numCache>
            </c:numRef>
          </c:xVal>
          <c:yVal>
            <c:numRef>
              <c:f>'5-Jul-2019 P graficas(m)'!$O$20:$O$32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-0.47174769641935205</c:v>
                </c:pt>
                <c:pt idx="3">
                  <c:v>-0.83150616911185593</c:v>
                </c:pt>
                <c:pt idx="4">
                  <c:v>-1.9907056018778864</c:v>
                </c:pt>
                <c:pt idx="5">
                  <c:v>-2.2608302105785456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B5-40D0-BBBE-900F358CFC5C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graficas(m)'!$N$20:$N$32</c:f>
              <c:numCache>
                <c:formatCode>0.00</c:formatCode>
                <c:ptCount val="13"/>
                <c:pt idx="0">
                  <c:v>0</c:v>
                </c:pt>
                <c:pt idx="1">
                  <c:v>0.7</c:v>
                </c:pt>
                <c:pt idx="2">
                  <c:v>1.7968015476952077</c:v>
                </c:pt>
                <c:pt idx="3">
                  <c:v>2.7332245639014481</c:v>
                </c:pt>
                <c:pt idx="4">
                  <c:v>6.8867056169444414</c:v>
                </c:pt>
                <c:pt idx="5">
                  <c:v>7.4326060003471692</c:v>
                </c:pt>
              </c:numCache>
            </c:numRef>
          </c:xVal>
          <c:yVal>
            <c:numRef>
              <c:f>'11-Jul-2019 P graficas(m)'!$O$20:$O$32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-0.37765905917030179</c:v>
                </c:pt>
                <c:pt idx="3">
                  <c:v>-0.45958545735310041</c:v>
                </c:pt>
                <c:pt idx="4">
                  <c:v>-1.5725073512939396</c:v>
                </c:pt>
                <c:pt idx="5">
                  <c:v>-1.6395354901667707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5B5-40D0-BBBE-900F358CFC5C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graficas(m)'!$N$20:$N$32</c:f>
              <c:numCache>
                <c:formatCode>0.00</c:formatCode>
                <c:ptCount val="13"/>
                <c:pt idx="0">
                  <c:v>0</c:v>
                </c:pt>
                <c:pt idx="1">
                  <c:v>2.3733866847594216</c:v>
                </c:pt>
                <c:pt idx="2">
                  <c:v>4.0110878349676033</c:v>
                </c:pt>
                <c:pt idx="3">
                  <c:v>6.7182129112776323</c:v>
                </c:pt>
                <c:pt idx="4">
                  <c:v>12.912653677724421</c:v>
                </c:pt>
              </c:numCache>
            </c:numRef>
          </c:xVal>
          <c:yVal>
            <c:numRef>
              <c:f>'18-Jul-2019 P graficas(m)'!$O$20:$O$32</c:f>
              <c:numCache>
                <c:formatCode>0.00</c:formatCode>
                <c:ptCount val="13"/>
                <c:pt idx="0">
                  <c:v>0</c:v>
                </c:pt>
                <c:pt idx="1">
                  <c:v>-0.41849210817730215</c:v>
                </c:pt>
                <c:pt idx="2">
                  <c:v>-0.6195765247957955</c:v>
                </c:pt>
                <c:pt idx="3">
                  <c:v>-1.2945386135188683</c:v>
                </c:pt>
                <c:pt idx="4">
                  <c:v>-2.3867856510438603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B5-40D0-BBBE-900F358CFC5C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graficas(m)'!$N$20:$N$32</c:f>
              <c:numCache>
                <c:formatCode>0.00</c:formatCode>
                <c:ptCount val="13"/>
                <c:pt idx="0">
                  <c:v>0</c:v>
                </c:pt>
                <c:pt idx="1">
                  <c:v>3.0600000000000005</c:v>
                </c:pt>
                <c:pt idx="2">
                  <c:v>3.4933154113253715</c:v>
                </c:pt>
                <c:pt idx="3">
                  <c:v>3.6940545932330293</c:v>
                </c:pt>
                <c:pt idx="4">
                  <c:v>4.0699316415473916</c:v>
                </c:pt>
                <c:pt idx="5">
                  <c:v>6.6032938099890046</c:v>
                </c:pt>
                <c:pt idx="6">
                  <c:v>7.6933372501006581</c:v>
                </c:pt>
              </c:numCache>
            </c:numRef>
          </c:xVal>
          <c:yVal>
            <c:numRef>
              <c:f>'25-Jul-2019 P graficas(m)'!$O$20:$O$32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-7.6405198173449262E-2</c:v>
                </c:pt>
                <c:pt idx="3">
                  <c:v>-0.29934864581666809</c:v>
                </c:pt>
                <c:pt idx="4">
                  <c:v>-0.43615670314693511</c:v>
                </c:pt>
                <c:pt idx="5">
                  <c:v>-1.0210294444409844</c:v>
                </c:pt>
                <c:pt idx="6">
                  <c:v>-1.4177728106987602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5B5-40D0-BBBE-900F358CF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Longitud (m)</a:t>
                </a:r>
              </a:p>
            </c:rich>
          </c:tx>
          <c:layout>
            <c:manualLayout>
              <c:xMode val="edge"/>
              <c:yMode val="edge"/>
              <c:x val="0.38570069979800592"/>
              <c:y val="0.91058374803210018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  <c:max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Inclinación </a:t>
                </a:r>
                <a:r>
                  <a:rPr lang="es-ES"/>
                  <a:t>(m)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 rtl="0">
              <a:defRPr/>
            </a:pPr>
            <a:r>
              <a:rPr lang="es-CO"/>
              <a:t>Estación </a:t>
            </a:r>
            <a:r>
              <a:rPr lang="en-US"/>
              <a:t>G01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square"/>
            <c:size val="5"/>
          </c:marker>
          <c:xVal>
            <c:numRef>
              <c:f>'27-jul-2019 P Graficas(m)'!$D$20:$D$32</c:f>
              <c:numCache>
                <c:formatCode>0.00</c:formatCode>
                <c:ptCount val="13"/>
                <c:pt idx="0">
                  <c:v>0</c:v>
                </c:pt>
                <c:pt idx="1">
                  <c:v>0.4</c:v>
                </c:pt>
                <c:pt idx="2">
                  <c:v>1.3678833994094854</c:v>
                </c:pt>
                <c:pt idx="3">
                  <c:v>3.3878833994094859</c:v>
                </c:pt>
                <c:pt idx="4">
                  <c:v>4.633126772024168</c:v>
                </c:pt>
                <c:pt idx="5">
                  <c:v>5.913376850940038</c:v>
                </c:pt>
                <c:pt idx="6">
                  <c:v>8.5723577840729988</c:v>
                </c:pt>
                <c:pt idx="7">
                  <c:v>11.822223369013287</c:v>
                </c:pt>
                <c:pt idx="8">
                  <c:v>14.481204302146248</c:v>
                </c:pt>
                <c:pt idx="9">
                  <c:v>14.781204302146248</c:v>
                </c:pt>
              </c:numCache>
            </c:numRef>
          </c:xVal>
          <c:yVal>
            <c:numRef>
              <c:f>'27-jul-2019 P Graficas(m)'!$E$20:$E$32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-0.35228074762543871</c:v>
                </c:pt>
                <c:pt idx="3">
                  <c:v>-0.35228074762543871</c:v>
                </c:pt>
                <c:pt idx="4">
                  <c:v>-0.24333606919086601</c:v>
                </c:pt>
                <c:pt idx="5">
                  <c:v>-0.46907870015787539</c:v>
                </c:pt>
                <c:pt idx="6">
                  <c:v>-0.93792877985858714</c:v>
                </c:pt>
                <c:pt idx="7">
                  <c:v>-1.5109677661594574</c:v>
                </c:pt>
                <c:pt idx="8">
                  <c:v>-1.9798178458601692</c:v>
                </c:pt>
                <c:pt idx="9">
                  <c:v>-1.9798178458601692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88-43DB-90AD-995DD9651712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270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graficas(m)'!$D$20:$D$32</c:f>
              <c:numCache>
                <c:formatCode>0.00</c:formatCode>
                <c:ptCount val="13"/>
                <c:pt idx="0">
                  <c:v>0</c:v>
                </c:pt>
                <c:pt idx="1">
                  <c:v>2.36</c:v>
                </c:pt>
                <c:pt idx="2">
                  <c:v>3.9282229195932885</c:v>
                </c:pt>
                <c:pt idx="3">
                  <c:v>6.3947956552283109</c:v>
                </c:pt>
                <c:pt idx="4">
                  <c:v>15.271653998824849</c:v>
                </c:pt>
                <c:pt idx="5">
                  <c:v>16.220457171536641</c:v>
                </c:pt>
              </c:numCache>
            </c:numRef>
          </c:xVal>
          <c:yVal>
            <c:numRef>
              <c:f>'5-Jul-2019 P graficas(m)'!$E$20:$E$32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-0.19255356258013301</c:v>
                </c:pt>
                <c:pt idx="3">
                  <c:v>-1.2907424988847933</c:v>
                </c:pt>
                <c:pt idx="4">
                  <c:v>-3.6692895233769591</c:v>
                </c:pt>
                <c:pt idx="5">
                  <c:v>-3.8709638634701857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88-43DB-90AD-995DD9651712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graficas(m)'!$N$20:$N$32</c:f>
              <c:numCache>
                <c:formatCode>0.00</c:formatCode>
                <c:ptCount val="13"/>
                <c:pt idx="0">
                  <c:v>0</c:v>
                </c:pt>
                <c:pt idx="1">
                  <c:v>0.7</c:v>
                </c:pt>
                <c:pt idx="2">
                  <c:v>1.7968015476952077</c:v>
                </c:pt>
                <c:pt idx="3">
                  <c:v>2.7332245639014481</c:v>
                </c:pt>
                <c:pt idx="4">
                  <c:v>6.8867056169444414</c:v>
                </c:pt>
                <c:pt idx="5">
                  <c:v>7.4326060003471692</c:v>
                </c:pt>
              </c:numCache>
            </c:numRef>
          </c:xVal>
          <c:yVal>
            <c:numRef>
              <c:f>'11-Jul-2019 P graficas(m)'!$O$20:$O$32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-0.37765905917030179</c:v>
                </c:pt>
                <c:pt idx="3">
                  <c:v>-0.45958545735310041</c:v>
                </c:pt>
                <c:pt idx="4">
                  <c:v>-1.5725073512939396</c:v>
                </c:pt>
                <c:pt idx="5">
                  <c:v>-1.6395354901667707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288-43DB-90AD-995DD9651712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270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graficas(m)'!$N$20:$N$32</c:f>
              <c:numCache>
                <c:formatCode>0.00</c:formatCode>
                <c:ptCount val="13"/>
                <c:pt idx="0">
                  <c:v>0</c:v>
                </c:pt>
                <c:pt idx="1">
                  <c:v>2.3733866847594216</c:v>
                </c:pt>
                <c:pt idx="2">
                  <c:v>4.0110878349676033</c:v>
                </c:pt>
                <c:pt idx="3">
                  <c:v>6.7182129112776323</c:v>
                </c:pt>
                <c:pt idx="4">
                  <c:v>12.912653677724421</c:v>
                </c:pt>
              </c:numCache>
            </c:numRef>
          </c:xVal>
          <c:yVal>
            <c:numRef>
              <c:f>'18-Jul-2019 P graficas(m)'!$O$20:$O$32</c:f>
              <c:numCache>
                <c:formatCode>0.00</c:formatCode>
                <c:ptCount val="13"/>
                <c:pt idx="0">
                  <c:v>0</c:v>
                </c:pt>
                <c:pt idx="1">
                  <c:v>-0.41849210817730215</c:v>
                </c:pt>
                <c:pt idx="2">
                  <c:v>-0.6195765247957955</c:v>
                </c:pt>
                <c:pt idx="3">
                  <c:v>-1.2945386135188683</c:v>
                </c:pt>
                <c:pt idx="4">
                  <c:v>-2.3867856510438603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288-43DB-90AD-995DD9651712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graficas(m)'!$D$20:$D$32</c:f>
              <c:numCache>
                <c:formatCode>0.00</c:formatCode>
                <c:ptCount val="13"/>
                <c:pt idx="0">
                  <c:v>0</c:v>
                </c:pt>
                <c:pt idx="1">
                  <c:v>3.2919613658574205</c:v>
                </c:pt>
                <c:pt idx="2">
                  <c:v>3.9813267929659655</c:v>
                </c:pt>
                <c:pt idx="3">
                  <c:v>6.0298567062792454</c:v>
                </c:pt>
                <c:pt idx="4">
                  <c:v>9.1121660623049117</c:v>
                </c:pt>
                <c:pt idx="5">
                  <c:v>13.985323349609448</c:v>
                </c:pt>
                <c:pt idx="6">
                  <c:v>23.711572839642734</c:v>
                </c:pt>
              </c:numCache>
            </c:numRef>
          </c:xVal>
          <c:yVal>
            <c:numRef>
              <c:f>'25-Jul-2019 P graficas(m)'!$E$20:$E$32</c:f>
              <c:numCache>
                <c:formatCode>0.00</c:formatCode>
                <c:ptCount val="13"/>
                <c:pt idx="0">
                  <c:v>0</c:v>
                </c:pt>
                <c:pt idx="1">
                  <c:v>-0.23019636335561355</c:v>
                </c:pt>
                <c:pt idx="2">
                  <c:v>-0.35175008772246463</c:v>
                </c:pt>
                <c:pt idx="3">
                  <c:v>-1.0973540001724222</c:v>
                </c:pt>
                <c:pt idx="4">
                  <c:v>-1.6964942456547729</c:v>
                </c:pt>
                <c:pt idx="5">
                  <c:v>-2.2086837156662749</c:v>
                </c:pt>
                <c:pt idx="6">
                  <c:v>-2.8888093346714965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288-43DB-90AD-995DD9651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Longitud (m)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  <c:max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Inclinación </a:t>
                </a:r>
                <a:r>
                  <a:rPr lang="es-ES"/>
                  <a:t>(m)</a:t>
                </a:r>
              </a:p>
            </c:rich>
          </c:tx>
          <c:layout>
            <c:manualLayout>
              <c:xMode val="edge"/>
              <c:yMode val="edge"/>
              <c:x val="2.7216740081025165E-2"/>
              <c:y val="0.4008618856897046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 rtl="0">
              <a:defRPr/>
            </a:pPr>
            <a:r>
              <a:rPr lang="es-CO"/>
              <a:t>Estación </a:t>
            </a:r>
            <a:r>
              <a:rPr lang="en-US"/>
              <a:t>G03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Graficas(m)'!$X$20:$X$32</c:f>
              <c:numCache>
                <c:formatCode>0.00</c:formatCode>
                <c:ptCount val="13"/>
                <c:pt idx="0">
                  <c:v>0</c:v>
                </c:pt>
                <c:pt idx="1">
                  <c:v>0.8</c:v>
                </c:pt>
                <c:pt idx="2">
                  <c:v>1.5969557584733964</c:v>
                </c:pt>
                <c:pt idx="3">
                  <c:v>2.3969557584733963</c:v>
                </c:pt>
                <c:pt idx="4">
                  <c:v>4.1638846886791914</c:v>
                </c:pt>
                <c:pt idx="5">
                  <c:v>5.4441347675950613</c:v>
                </c:pt>
              </c:numCache>
            </c:numRef>
          </c:xVal>
          <c:yVal>
            <c:numRef>
              <c:f>'27-jul-2019 P Graficas(m)'!$Y$20:$Y$32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-6.972459419812653E-2</c:v>
                </c:pt>
                <c:pt idx="3">
                  <c:v>-6.972459419812653E-2</c:v>
                </c:pt>
                <c:pt idx="4">
                  <c:v>-0.41318078587590723</c:v>
                </c:pt>
                <c:pt idx="5">
                  <c:v>-0.63892341684291665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6C-4EEA-917F-AFEB293A1F46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graficas(m)'!$X$20:$X$32</c:f>
              <c:numCache>
                <c:formatCode>0.00</c:formatCode>
                <c:ptCount val="13"/>
                <c:pt idx="0">
                  <c:v>0</c:v>
                </c:pt>
                <c:pt idx="1">
                  <c:v>2.0699999999999998</c:v>
                </c:pt>
                <c:pt idx="2">
                  <c:v>2.5923359245713651</c:v>
                </c:pt>
                <c:pt idx="3">
                  <c:v>4.7344585779285637</c:v>
                </c:pt>
                <c:pt idx="4">
                  <c:v>8.8903472956400815</c:v>
                </c:pt>
                <c:pt idx="5">
                  <c:v>14.277405589594226</c:v>
                </c:pt>
                <c:pt idx="6">
                  <c:v>15.308114132214271</c:v>
                </c:pt>
              </c:numCache>
            </c:numRef>
          </c:xVal>
          <c:yVal>
            <c:numRef>
              <c:f>'5-Jul-2019 P graficas(m)'!$Y$20:$Y$32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-0.64503114800928585</c:v>
                </c:pt>
                <c:pt idx="3">
                  <c:v>-1.2999437665882163</c:v>
                </c:pt>
                <c:pt idx="4">
                  <c:v>-2.0327390763426623</c:v>
                </c:pt>
                <c:pt idx="5">
                  <c:v>-2.7898407455654182</c:v>
                </c:pt>
                <c:pt idx="6">
                  <c:v>-2.99019019071079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6C-4EEA-917F-AFEB293A1F46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graficas(m)'!$X$20:$X$32</c:f>
              <c:numCache>
                <c:formatCode>0.00</c:formatCode>
                <c:ptCount val="13"/>
                <c:pt idx="0">
                  <c:v>0</c:v>
                </c:pt>
                <c:pt idx="1">
                  <c:v>0.69733628866422182</c:v>
                </c:pt>
                <c:pt idx="2">
                  <c:v>1.0694841060766977</c:v>
                </c:pt>
                <c:pt idx="3">
                  <c:v>3.2819975729790989</c:v>
                </c:pt>
                <c:pt idx="4">
                  <c:v>6.4941538148157321</c:v>
                </c:pt>
                <c:pt idx="5">
                  <c:v>8.191407734122393</c:v>
                </c:pt>
              </c:numCache>
            </c:numRef>
          </c:xVal>
          <c:yVal>
            <c:numRef>
              <c:f>'11-Jul-2019 P graficas(m)'!$Y$20:$Y$32</c:f>
              <c:numCache>
                <c:formatCode>0.00</c:formatCode>
                <c:ptCount val="13"/>
                <c:pt idx="0">
                  <c:v>0</c:v>
                </c:pt>
                <c:pt idx="1">
                  <c:v>6.1009019923360712E-2</c:v>
                </c:pt>
                <c:pt idx="2">
                  <c:v>-0.20937219613117691</c:v>
                </c:pt>
                <c:pt idx="3">
                  <c:v>-0.97120167756092357</c:v>
                </c:pt>
                <c:pt idx="4">
                  <c:v>-1.1958175230170069</c:v>
                </c:pt>
                <c:pt idx="5">
                  <c:v>-1.4042141002398092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66C-4EEA-917F-AFEB293A1F46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graficas(m)'!$X$20:$X$32</c:f>
              <c:numCache>
                <c:formatCode>0.00</c:formatCode>
                <c:ptCount val="13"/>
                <c:pt idx="0">
                  <c:v>0</c:v>
                </c:pt>
                <c:pt idx="1">
                  <c:v>2.3000000000000007</c:v>
                </c:pt>
                <c:pt idx="2">
                  <c:v>2.6993177550236469</c:v>
                </c:pt>
                <c:pt idx="3">
                  <c:v>3.1691640654166013</c:v>
                </c:pt>
                <c:pt idx="4">
                  <c:v>3.9544658121747314</c:v>
                </c:pt>
                <c:pt idx="5">
                  <c:v>10.292181452120783</c:v>
                </c:pt>
                <c:pt idx="6">
                  <c:v>14.034450913567174</c:v>
                </c:pt>
              </c:numCache>
            </c:numRef>
          </c:xVal>
          <c:yVal>
            <c:numRef>
              <c:f>'18-Jul-2019 P graficas(m)'!$Y$20:$Y$32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-0.30090751157602413</c:v>
                </c:pt>
                <c:pt idx="3">
                  <c:v>-0.47191758323885846</c:v>
                </c:pt>
                <c:pt idx="4">
                  <c:v>-0.62456477954009415</c:v>
                </c:pt>
                <c:pt idx="5">
                  <c:v>-1.515272625684513</c:v>
                </c:pt>
                <c:pt idx="6">
                  <c:v>-2.1751357008188483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66C-4EEA-917F-AFEB293A1F46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graficas(m)'!$X$20:$X$32</c:f>
              <c:numCache>
                <c:formatCode>0.00</c:formatCode>
                <c:ptCount val="13"/>
                <c:pt idx="0">
                  <c:v>0</c:v>
                </c:pt>
                <c:pt idx="1">
                  <c:v>1.8000000000000007</c:v>
                </c:pt>
                <c:pt idx="2">
                  <c:v>1.9782013048376736</c:v>
                </c:pt>
                <c:pt idx="3">
                  <c:v>3.2201798344709482</c:v>
                </c:pt>
                <c:pt idx="4">
                  <c:v>5.9252793898726521</c:v>
                </c:pt>
                <c:pt idx="5">
                  <c:v>7.1809829640484413</c:v>
                </c:pt>
              </c:numCache>
            </c:numRef>
          </c:xVal>
          <c:yVal>
            <c:numRef>
              <c:f>'25-Jul-2019 P graficas(m)'!$Y$20:$Y$32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-9.0798099947909022E-2</c:v>
                </c:pt>
                <c:pt idx="3">
                  <c:v>-0.40045812631548361</c:v>
                </c:pt>
                <c:pt idx="4">
                  <c:v>-0.68477554640350113</c:v>
                </c:pt>
                <c:pt idx="5">
                  <c:v>-1.0212403050367782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66C-4EEA-917F-AFEB293A1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Longitud (m)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Inclinación</a:t>
                </a:r>
                <a:r>
                  <a:rPr lang="es-ES"/>
                  <a:t> (m)</a:t>
                </a:r>
              </a:p>
            </c:rich>
          </c:tx>
          <c:layout>
            <c:manualLayout>
              <c:xMode val="edge"/>
              <c:yMode val="edge"/>
              <c:x val="2.5001838896883791E-2"/>
              <c:y val="0.36776918604041164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 rtl="0">
              <a:defRPr/>
            </a:pPr>
            <a:r>
              <a:rPr lang="es-CO"/>
              <a:t>Estación </a:t>
            </a:r>
            <a:r>
              <a:rPr lang="en-US"/>
              <a:t>G04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Graficas(m)'!$AH$20:$AH$32</c:f>
              <c:numCache>
                <c:formatCode>0.00</c:formatCode>
                <c:ptCount val="13"/>
                <c:pt idx="0">
                  <c:v>0</c:v>
                </c:pt>
                <c:pt idx="1">
                  <c:v>1.7</c:v>
                </c:pt>
                <c:pt idx="2">
                  <c:v>3.7</c:v>
                </c:pt>
                <c:pt idx="3">
                  <c:v>8.3000000000000007</c:v>
                </c:pt>
                <c:pt idx="4">
                  <c:v>10.269615506024417</c:v>
                </c:pt>
                <c:pt idx="5">
                  <c:v>14.110365742772027</c:v>
                </c:pt>
              </c:numCache>
            </c:numRef>
          </c:xVal>
          <c:yVal>
            <c:numRef>
              <c:f>'27-jul-2019 P Graficas(m)'!$AI$20:$AI$32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-0.34729635533386066</c:v>
                </c:pt>
                <c:pt idx="5">
                  <c:v>-1.0245242482348886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9B-46B7-8C4D-F6037134B1F3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graficas(m)'!$AH$20:$AH$32</c:f>
              <c:numCache>
                <c:formatCode>0.00</c:formatCode>
                <c:ptCount val="13"/>
                <c:pt idx="0">
                  <c:v>0</c:v>
                </c:pt>
                <c:pt idx="1">
                  <c:v>0.8</c:v>
                </c:pt>
                <c:pt idx="2">
                  <c:v>3.7228626672612846</c:v>
                </c:pt>
                <c:pt idx="3">
                  <c:v>4.9373697073343399</c:v>
                </c:pt>
                <c:pt idx="4">
                  <c:v>8.0383553559278376</c:v>
                </c:pt>
                <c:pt idx="5">
                  <c:v>9.2563179369093813</c:v>
                </c:pt>
              </c:numCache>
            </c:numRef>
          </c:xVal>
          <c:yVal>
            <c:numRef>
              <c:f>'5-Jul-2019 P graficas(m)'!$AI$20:$AI$32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-0.20438646807028713</c:v>
                </c:pt>
                <c:pt idx="3">
                  <c:v>-0.57569853306816288</c:v>
                </c:pt>
                <c:pt idx="4">
                  <c:v>-1.7043650060428699</c:v>
                </c:pt>
                <c:pt idx="5">
                  <c:v>-1.9855538239727011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9B-46B7-8C4D-F6037134B1F3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graficas(m)'!$AH$20:$AH$32</c:f>
              <c:numCache>
                <c:formatCode>0.00</c:formatCode>
                <c:ptCount val="13"/>
                <c:pt idx="0">
                  <c:v>0</c:v>
                </c:pt>
                <c:pt idx="1">
                  <c:v>1.81</c:v>
                </c:pt>
                <c:pt idx="2">
                  <c:v>3.52175830128416</c:v>
                </c:pt>
                <c:pt idx="3">
                  <c:v>4.2108126802648158</c:v>
                </c:pt>
                <c:pt idx="4">
                  <c:v>4.2108126802648158</c:v>
                </c:pt>
                <c:pt idx="5">
                  <c:v>4.5104015406911877</c:v>
                </c:pt>
              </c:numCache>
            </c:numRef>
          </c:xVal>
          <c:yVal>
            <c:numRef>
              <c:f>'11-Jul-2019 P graficas(m)'!$AI$20:$AI$32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0.36384545893107884</c:v>
                </c:pt>
                <c:pt idx="3">
                  <c:v>0.39995726873871007</c:v>
                </c:pt>
                <c:pt idx="4">
                  <c:v>-0.31004273126128989</c:v>
                </c:pt>
                <c:pt idx="5">
                  <c:v>-0.32574351813417302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79B-46B7-8C4D-F6037134B1F3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graficas(m)'!$AH$20:$AH$32</c:f>
              <c:numCache>
                <c:formatCode>0.00</c:formatCode>
                <c:ptCount val="13"/>
                <c:pt idx="0">
                  <c:v>0</c:v>
                </c:pt>
                <c:pt idx="1">
                  <c:v>9.0630778703664677E-2</c:v>
                </c:pt>
                <c:pt idx="2">
                  <c:v>9.0630778703664705E-2</c:v>
                </c:pt>
                <c:pt idx="3">
                  <c:v>0.5712616266728241</c:v>
                </c:pt>
                <c:pt idx="4">
                  <c:v>10.07341276244621</c:v>
                </c:pt>
              </c:numCache>
            </c:numRef>
          </c:xVal>
          <c:yVal>
            <c:numRef>
              <c:f>'18-Jul-2019 P graficas(m)'!$AI$20:$AI$32</c:f>
              <c:numCache>
                <c:formatCode>0.00</c:formatCode>
                <c:ptCount val="13"/>
                <c:pt idx="0">
                  <c:v>0</c:v>
                </c:pt>
                <c:pt idx="1">
                  <c:v>-4.2261826174069796E-2</c:v>
                </c:pt>
                <c:pt idx="2">
                  <c:v>-0.44226182617407017</c:v>
                </c:pt>
                <c:pt idx="3">
                  <c:v>-0.58008050408256973</c:v>
                </c:pt>
                <c:pt idx="4">
                  <c:v>-2.4271115793275233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79B-46B7-8C4D-F6037134B1F3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graficas(m)'!$AH$20:$AH$32</c:f>
              <c:numCache>
                <c:formatCode>0.00</c:formatCode>
                <c:ptCount val="13"/>
                <c:pt idx="0">
                  <c:v>0</c:v>
                </c:pt>
                <c:pt idx="1">
                  <c:v>0.49809734904587277</c:v>
                </c:pt>
                <c:pt idx="2">
                  <c:v>2.9129119147685434</c:v>
                </c:pt>
                <c:pt idx="3">
                  <c:v>5.8673351738051673</c:v>
                </c:pt>
                <c:pt idx="4">
                  <c:v>10.143779323888744</c:v>
                </c:pt>
                <c:pt idx="5">
                  <c:v>15.740367955195678</c:v>
                </c:pt>
                <c:pt idx="6">
                  <c:v>20.880732597349084</c:v>
                </c:pt>
              </c:numCache>
            </c:numRef>
          </c:xVal>
          <c:yVal>
            <c:numRef>
              <c:f>'25-Jul-2019 P graficas(m)'!$AI$20:$AI$32</c:f>
              <c:numCache>
                <c:formatCode>0.00</c:formatCode>
                <c:ptCount val="13"/>
                <c:pt idx="0">
                  <c:v>0</c:v>
                </c:pt>
                <c:pt idx="1">
                  <c:v>-4.3577871373829083E-2</c:v>
                </c:pt>
                <c:pt idx="2">
                  <c:v>-0.69062548413013092</c:v>
                </c:pt>
                <c:pt idx="3">
                  <c:v>-1.2115700171309221</c:v>
                </c:pt>
                <c:pt idx="4">
                  <c:v>-1.6610424091818321</c:v>
                </c:pt>
                <c:pt idx="5">
                  <c:v>-1.8564795907158373</c:v>
                </c:pt>
                <c:pt idx="6">
                  <c:v>-2.3062032232937533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79B-46B7-8C4D-F6037134B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Longitud (m)</a:t>
                </a:r>
              </a:p>
            </c:rich>
          </c:tx>
          <c:layout>
            <c:manualLayout>
              <c:xMode val="edge"/>
              <c:yMode val="edge"/>
              <c:x val="0.40743116656248285"/>
              <c:y val="0.91058377735429585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Inclinación </a:t>
                </a:r>
                <a:r>
                  <a:rPr lang="es-ES"/>
                  <a:t>(m)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 b="1">
                <a:effectLst/>
              </a:rPr>
              <a:t>Estación </a:t>
            </a:r>
            <a:endParaRPr lang="es-ES" sz="11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/>
              <a:t> G5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Graficas(m)'!$AR$20:$AR$32</c:f>
              <c:numCache>
                <c:formatCode>0.00</c:formatCode>
                <c:ptCount val="13"/>
                <c:pt idx="0">
                  <c:v>0</c:v>
                </c:pt>
                <c:pt idx="1">
                  <c:v>1.1000000000000001</c:v>
                </c:pt>
                <c:pt idx="2">
                  <c:v>4.4953404181655507</c:v>
                </c:pt>
                <c:pt idx="3">
                  <c:v>6.8938784030113816</c:v>
                </c:pt>
                <c:pt idx="4">
                  <c:v>9.1490881574093379</c:v>
                </c:pt>
              </c:numCache>
            </c:numRef>
          </c:xVal>
          <c:yVal>
            <c:numRef>
              <c:f>'27-jul-2019 P Graficas(m)'!$AS$20:$AS$32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-0.17794225122600904</c:v>
                </c:pt>
                <c:pt idx="3">
                  <c:v>-0.26170104331201138</c:v>
                </c:pt>
                <c:pt idx="4">
                  <c:v>-0.6593553701692817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62-49C0-BA60-2FED0597B1B5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graficas(m)'!$AR$20:$AR$32</c:f>
              <c:numCache>
                <c:formatCode>0.00</c:formatCode>
                <c:ptCount val="13"/>
                <c:pt idx="0">
                  <c:v>0</c:v>
                </c:pt>
                <c:pt idx="1">
                  <c:v>4.8</c:v>
                </c:pt>
                <c:pt idx="2">
                  <c:v>7.45</c:v>
                </c:pt>
                <c:pt idx="3">
                  <c:v>12.787544890517065</c:v>
                </c:pt>
                <c:pt idx="4">
                  <c:v>18.180323230166518</c:v>
                </c:pt>
                <c:pt idx="5">
                  <c:v>19.371378612136105</c:v>
                </c:pt>
              </c:numCache>
            </c:numRef>
          </c:xVal>
          <c:yVal>
            <c:numRef>
              <c:f>'5-Jul-2019 P graficas(m)'!$AS$20:$AS$32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-0.75014301417475271</c:v>
                </c:pt>
                <c:pt idx="4">
                  <c:v>-1.6042751932944133</c:v>
                </c:pt>
                <c:pt idx="5">
                  <c:v>-1.7505184053805902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62-49C0-BA60-2FED0597B1B5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graficas(m)'!$AR$20:$AR$32</c:f>
              <c:numCache>
                <c:formatCode>0.00</c:formatCode>
                <c:ptCount val="13"/>
                <c:pt idx="0">
                  <c:v>0</c:v>
                </c:pt>
                <c:pt idx="1">
                  <c:v>3.7394023265847074</c:v>
                </c:pt>
                <c:pt idx="2">
                  <c:v>7.6794023265847073</c:v>
                </c:pt>
                <c:pt idx="3">
                  <c:v>12.667222577883827</c:v>
                </c:pt>
                <c:pt idx="4">
                  <c:v>13.875349621748544</c:v>
                </c:pt>
              </c:numCache>
            </c:numRef>
          </c:xVal>
          <c:yVal>
            <c:numRef>
              <c:f>'11-Jul-2019 P graficas(m)'!$AS$20:$AS$32</c:f>
              <c:numCache>
                <c:formatCode>0.00</c:formatCode>
                <c:ptCount val="13"/>
                <c:pt idx="0">
                  <c:v>0</c:v>
                </c:pt>
                <c:pt idx="1">
                  <c:v>0.393027021886377</c:v>
                </c:pt>
                <c:pt idx="2">
                  <c:v>0.393027021886377</c:v>
                </c:pt>
                <c:pt idx="3">
                  <c:v>4.4244653165750547E-2</c:v>
                </c:pt>
                <c:pt idx="4">
                  <c:v>-0.12554653000552937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262-49C0-BA60-2FED0597B1B5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graficas(m)'!$AR$20:$AR$32</c:f>
              <c:numCache>
                <c:formatCode>0.00</c:formatCode>
                <c:ptCount val="13"/>
                <c:pt idx="0">
                  <c:v>0</c:v>
                </c:pt>
                <c:pt idx="1">
                  <c:v>7.5399999999999991</c:v>
                </c:pt>
                <c:pt idx="2">
                  <c:v>11.888608422673151</c:v>
                </c:pt>
              </c:numCache>
            </c:numRef>
          </c:xVal>
          <c:yVal>
            <c:numRef>
              <c:f>'18-Jul-2019 P graficas(m)'!$AS$20:$AS$32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-0.84528384951809343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262-49C0-BA60-2FED0597B1B5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graficas(m)'!$AR$20:$AR$32</c:f>
              <c:numCache>
                <c:formatCode>0.00</c:formatCode>
                <c:ptCount val="13"/>
                <c:pt idx="0">
                  <c:v>0</c:v>
                </c:pt>
                <c:pt idx="1">
                  <c:v>0.9975640502598242</c:v>
                </c:pt>
                <c:pt idx="2">
                  <c:v>1.6575640502598243</c:v>
                </c:pt>
                <c:pt idx="3">
                  <c:v>2.1220762260955555</c:v>
                </c:pt>
                <c:pt idx="4">
                  <c:v>2.7836146353561784</c:v>
                </c:pt>
                <c:pt idx="5">
                  <c:v>4.0009669762139755</c:v>
                </c:pt>
              </c:numCache>
            </c:numRef>
          </c:xVal>
          <c:yVal>
            <c:numRef>
              <c:f>'25-Jul-2019 P graficas(m)'!$AS$20:$AS$32</c:f>
              <c:numCache>
                <c:formatCode>0.00</c:formatCode>
                <c:ptCount val="13"/>
                <c:pt idx="0">
                  <c:v>0</c:v>
                </c:pt>
                <c:pt idx="1">
                  <c:v>6.9756473744125302E-2</c:v>
                </c:pt>
                <c:pt idx="2">
                  <c:v>6.9756473744125302E-2</c:v>
                </c:pt>
                <c:pt idx="3">
                  <c:v>-1.0799515059186913</c:v>
                </c:pt>
                <c:pt idx="4">
                  <c:v>-1.7893645964892859</c:v>
                </c:pt>
                <c:pt idx="5">
                  <c:v>-2.1849063492892191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262-49C0-BA60-2FED0597B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s-ES" sz="1000" b="0" i="0" baseline="0">
                    <a:effectLst/>
                  </a:rPr>
                  <a:t>Longitud (m)</a:t>
                </a:r>
                <a:endParaRPr lang="es-ES" sz="1000" b="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 sz="1000" b="0">
                    <a:effectLst/>
                  </a:rPr>
                  <a:t>Inclinación </a:t>
                </a:r>
                <a:endParaRPr lang="es-ES" sz="1000" b="0">
                  <a:effectLst/>
                </a:endParaRPr>
              </a:p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 sz="1000" b="0" i="0" u="none" strike="noStrike" baseline="0">
                    <a:effectLst/>
                  </a:rPr>
                  <a:t> (m)</a:t>
                </a:r>
                <a:endParaRPr lang="es-ES" sz="1000" b="0"/>
              </a:p>
            </c:rich>
          </c:tx>
          <c:layout>
            <c:manualLayout>
              <c:xMode val="edge"/>
              <c:yMode val="edge"/>
              <c:x val="2.1129763215063629E-2"/>
              <c:y val="0.37775567730192328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 b="1">
                <a:effectLst/>
              </a:rPr>
              <a:t>Estación </a:t>
            </a:r>
            <a:endParaRPr lang="es-ES" sz="11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/>
              <a:t> G6</a:t>
            </a:r>
          </a:p>
        </c:rich>
      </c:tx>
      <c:layout>
        <c:manualLayout>
          <c:xMode val="edge"/>
          <c:yMode val="edge"/>
          <c:x val="0.44063722256309246"/>
          <c:y val="2.214568430891078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Graficas(m)'!$BB$20:$BB$32</c:f>
              <c:numCache>
                <c:formatCode>0.00</c:formatCode>
                <c:ptCount val="13"/>
                <c:pt idx="0">
                  <c:v>0</c:v>
                </c:pt>
                <c:pt idx="1">
                  <c:v>3.7</c:v>
                </c:pt>
                <c:pt idx="2">
                  <c:v>6.2964367903618914</c:v>
                </c:pt>
                <c:pt idx="3">
                  <c:v>9.9284573691182487</c:v>
                </c:pt>
                <c:pt idx="4">
                  <c:v>14.128457369118248</c:v>
                </c:pt>
                <c:pt idx="5">
                  <c:v>17.216660933202661</c:v>
                </c:pt>
                <c:pt idx="6">
                  <c:v>18.516660933202662</c:v>
                </c:pt>
                <c:pt idx="7">
                  <c:v>19.543599402349582</c:v>
                </c:pt>
              </c:numCache>
            </c:numRef>
          </c:xVal>
          <c:yVal>
            <c:numRef>
              <c:f>'27-jul-2019 P Graficas(m)'!$BC$20:$BC$32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-0.13607348623165394</c:v>
                </c:pt>
                <c:pt idx="3">
                  <c:v>-0.84206676912486977</c:v>
                </c:pt>
                <c:pt idx="4">
                  <c:v>-0.84206676912486977</c:v>
                </c:pt>
                <c:pt idx="5">
                  <c:v>-0.57188396660712937</c:v>
                </c:pt>
                <c:pt idx="6">
                  <c:v>-0.57188396660712937</c:v>
                </c:pt>
                <c:pt idx="7">
                  <c:v>-0.96608871110695893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7C-45A3-889C-F14B8E8189B0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graficas(m)'!$BB$20:$BB$32</c:f>
              <c:numCache>
                <c:formatCode>0.00</c:formatCode>
                <c:ptCount val="13"/>
                <c:pt idx="0">
                  <c:v>0</c:v>
                </c:pt>
                <c:pt idx="1">
                  <c:v>2.13</c:v>
                </c:pt>
                <c:pt idx="2">
                  <c:v>6.0046825948477469</c:v>
                </c:pt>
                <c:pt idx="3">
                  <c:v>9.4013455040872511</c:v>
                </c:pt>
                <c:pt idx="4">
                  <c:v>14.688434970464321</c:v>
                </c:pt>
                <c:pt idx="5">
                  <c:v>19.774802494280109</c:v>
                </c:pt>
                <c:pt idx="6">
                  <c:v>34.105136318008242</c:v>
                </c:pt>
              </c:numCache>
            </c:numRef>
          </c:xVal>
          <c:yVal>
            <c:numRef>
              <c:f>'5-Jul-2019 P graficas(m)'!$BC$20:$BC$32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-0.20306351022262206</c:v>
                </c:pt>
                <c:pt idx="3">
                  <c:v>-1.6448613743480422</c:v>
                </c:pt>
                <c:pt idx="4">
                  <c:v>-2.0145706851919063</c:v>
                </c:pt>
                <c:pt idx="5">
                  <c:v>-3.0957114774442545</c:v>
                </c:pt>
                <c:pt idx="6">
                  <c:v>-3.8467324495304984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7C-45A3-889C-F14B8E8189B0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graficas(m)'!$BB$20:$BB$32</c:f>
              <c:numCache>
                <c:formatCode>0.00</c:formatCode>
                <c:ptCount val="13"/>
                <c:pt idx="0">
                  <c:v>0</c:v>
                </c:pt>
                <c:pt idx="1">
                  <c:v>6.14</c:v>
                </c:pt>
                <c:pt idx="2">
                  <c:v>7.1360741780330628</c:v>
                </c:pt>
                <c:pt idx="3">
                  <c:v>13.641225556572161</c:v>
                </c:pt>
                <c:pt idx="4">
                  <c:v>15.68122555657216</c:v>
                </c:pt>
                <c:pt idx="5">
                  <c:v>17.574440176098737</c:v>
                </c:pt>
                <c:pt idx="6">
                  <c:v>23.930565835940186</c:v>
                </c:pt>
                <c:pt idx="7">
                  <c:v>27.307665862471204</c:v>
                </c:pt>
                <c:pt idx="8">
                  <c:v>28.327665862471203</c:v>
                </c:pt>
                <c:pt idx="9">
                  <c:v>30.320055258654694</c:v>
                </c:pt>
              </c:numCache>
            </c:numRef>
          </c:xVal>
          <c:yVal>
            <c:numRef>
              <c:f>'11-Jul-2019 P graficas(m)'!$BC$20:$BC$32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-0.36254135192520903</c:v>
                </c:pt>
                <c:pt idx="3">
                  <c:v>0.20658564821699882</c:v>
                </c:pt>
                <c:pt idx="4">
                  <c:v>0.20658564821699882</c:v>
                </c:pt>
                <c:pt idx="5">
                  <c:v>-0.30069968018394205</c:v>
                </c:pt>
                <c:pt idx="6">
                  <c:v>-7.8738881156035917E-2</c:v>
                </c:pt>
                <c:pt idx="7">
                  <c:v>0.21671908675852533</c:v>
                </c:pt>
                <c:pt idx="8">
                  <c:v>0.21671908675852533</c:v>
                </c:pt>
                <c:pt idx="9">
                  <c:v>4.2407601263208999E-2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87C-45A3-889C-F14B8E8189B0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graficas(m)'!$BB$20:$BB$32</c:f>
              <c:numCache>
                <c:formatCode>0.00</c:formatCode>
                <c:ptCount val="13"/>
                <c:pt idx="0">
                  <c:v>0</c:v>
                </c:pt>
                <c:pt idx="1">
                  <c:v>5.7564911636299918</c:v>
                </c:pt>
                <c:pt idx="2">
                  <c:v>6.3902627276245969</c:v>
                </c:pt>
                <c:pt idx="3">
                  <c:v>7.1630033886558504</c:v>
                </c:pt>
                <c:pt idx="4">
                  <c:v>11.263003388655852</c:v>
                </c:pt>
                <c:pt idx="5">
                  <c:v>13.756913514305413</c:v>
                </c:pt>
                <c:pt idx="6">
                  <c:v>15.316913514305412</c:v>
                </c:pt>
                <c:pt idx="7">
                  <c:v>20.437354262496985</c:v>
                </c:pt>
                <c:pt idx="8">
                  <c:v>23.789169471369995</c:v>
                </c:pt>
                <c:pt idx="9">
                  <c:v>25.329169471369994</c:v>
                </c:pt>
                <c:pt idx="10">
                  <c:v>29.353840923505416</c:v>
                </c:pt>
              </c:numCache>
            </c:numRef>
          </c:xVal>
          <c:yVal>
            <c:numRef>
              <c:f>'18-Jul-2019 P graficas(m)'!$BC$20:$BC$32</c:f>
              <c:numCache>
                <c:formatCode>0.00</c:formatCode>
                <c:ptCount val="13"/>
                <c:pt idx="0">
                  <c:v>0</c:v>
                </c:pt>
                <c:pt idx="1">
                  <c:v>-0.20102110100640558</c:v>
                </c:pt>
                <c:pt idx="2">
                  <c:v>-0.29009188562084753</c:v>
                </c:pt>
                <c:pt idx="3">
                  <c:v>-0.49714712170286385</c:v>
                </c:pt>
                <c:pt idx="4">
                  <c:v>-0.49714712170286385</c:v>
                </c:pt>
                <c:pt idx="5">
                  <c:v>-0.32275593734255059</c:v>
                </c:pt>
                <c:pt idx="6">
                  <c:v>-0.32275593734255059</c:v>
                </c:pt>
                <c:pt idx="7">
                  <c:v>-0.77073645506551358</c:v>
                </c:pt>
                <c:pt idx="8">
                  <c:v>-0.53635470328525259</c:v>
                </c:pt>
                <c:pt idx="9">
                  <c:v>-0.53635470328525259</c:v>
                </c:pt>
                <c:pt idx="10">
                  <c:v>-1.3186715843290866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87C-45A3-889C-F14B8E8189B0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graficas(m)'!$BB$20:$BB$32</c:f>
              <c:numCache>
                <c:formatCode>0.00</c:formatCode>
                <c:ptCount val="13"/>
                <c:pt idx="0">
                  <c:v>0</c:v>
                </c:pt>
                <c:pt idx="1">
                  <c:v>6.1</c:v>
                </c:pt>
                <c:pt idx="2">
                  <c:v>6.9156770083329846</c:v>
                </c:pt>
                <c:pt idx="3">
                  <c:v>18.915677008332985</c:v>
                </c:pt>
                <c:pt idx="4">
                  <c:v>21.362319368481689</c:v>
                </c:pt>
                <c:pt idx="5">
                  <c:v>21.964988873950102</c:v>
                </c:pt>
                <c:pt idx="6">
                  <c:v>23.540681278769632</c:v>
                </c:pt>
              </c:numCache>
            </c:numRef>
          </c:xVal>
          <c:yVal>
            <c:numRef>
              <c:f>'25-Jul-2019 P graficas(m)'!$BC$20:$BC$32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-0.38035643556662962</c:v>
                </c:pt>
                <c:pt idx="3">
                  <c:v>-0.38035643556662962</c:v>
                </c:pt>
                <c:pt idx="4">
                  <c:v>-0.2521333427714173</c:v>
                </c:pt>
                <c:pt idx="5">
                  <c:v>-0.4956276284917609</c:v>
                </c:pt>
                <c:pt idx="6">
                  <c:v>-0.77346471275884898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87C-45A3-889C-F14B8E818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s-ES" sz="1000" b="0" i="0" baseline="0">
                    <a:effectLst/>
                  </a:rPr>
                  <a:t>Longitud (m)</a:t>
                </a:r>
                <a:endParaRPr lang="es-ES" sz="10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s-CO" b="0"/>
                  <a:t>Inclinación </a:t>
                </a:r>
                <a:endParaRPr lang="es-ES" b="0"/>
              </a:p>
              <a:p>
                <a:pPr>
                  <a:defRPr b="0"/>
                </a:pPr>
                <a:r>
                  <a:rPr lang="es-ES" b="0"/>
                  <a:t> (m)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 b="1">
                <a:effectLst/>
              </a:rPr>
              <a:t>Estación </a:t>
            </a:r>
            <a:endParaRPr lang="es-ES" sz="11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/>
              <a:t> G7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Graficas(m)'!$BL$20:$BL$32</c:f>
              <c:numCache>
                <c:formatCode>0.00</c:formatCode>
                <c:ptCount val="13"/>
                <c:pt idx="0">
                  <c:v>0</c:v>
                </c:pt>
                <c:pt idx="1">
                  <c:v>2.8</c:v>
                </c:pt>
                <c:pt idx="2">
                  <c:v>6.2</c:v>
                </c:pt>
                <c:pt idx="3">
                  <c:v>9.7863009131302849</c:v>
                </c:pt>
                <c:pt idx="4">
                  <c:v>12.286300913130285</c:v>
                </c:pt>
                <c:pt idx="5">
                  <c:v>14.748320295660804</c:v>
                </c:pt>
                <c:pt idx="6">
                  <c:v>17.31630998120816</c:v>
                </c:pt>
              </c:numCache>
            </c:numRef>
          </c:xVal>
          <c:yVal>
            <c:numRef>
              <c:f>'27-jul-2019 P Graficas(m)'!$BM$20:$BM$32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0.31376067389156942</c:v>
                </c:pt>
                <c:pt idx="4">
                  <c:v>0.31376067389156942</c:v>
                </c:pt>
                <c:pt idx="5">
                  <c:v>-0.12035977027575639</c:v>
                </c:pt>
                <c:pt idx="6">
                  <c:v>-0.52708937938035638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CDA-422F-B5CB-163259956C3E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graficas(m)'!$BL$20:$BL$32</c:f>
              <c:numCache>
                <c:formatCode>0.00</c:formatCode>
                <c:ptCount val="13"/>
                <c:pt idx="0">
                  <c:v>0</c:v>
                </c:pt>
                <c:pt idx="1">
                  <c:v>1.17</c:v>
                </c:pt>
                <c:pt idx="2">
                  <c:v>6.8672149104211879</c:v>
                </c:pt>
                <c:pt idx="3">
                  <c:v>12.173980201892586</c:v>
                </c:pt>
                <c:pt idx="4">
                  <c:v>16.74282355208258</c:v>
                </c:pt>
                <c:pt idx="5">
                  <c:v>17.612156795742742</c:v>
                </c:pt>
                <c:pt idx="6">
                  <c:v>18.27195788961042</c:v>
                </c:pt>
              </c:numCache>
            </c:numRef>
          </c:xVal>
          <c:yVal>
            <c:numRef>
              <c:f>'5-Jul-2019 P graficas(m)'!$BM$20:$BM$32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-0.69953003114554657</c:v>
                </c:pt>
                <c:pt idx="3">
                  <c:v>-0.51421370365526642</c:v>
                </c:pt>
                <c:pt idx="4">
                  <c:v>-0.83369835340336029</c:v>
                </c:pt>
                <c:pt idx="5">
                  <c:v>-1.0666354939956286</c:v>
                </c:pt>
                <c:pt idx="6">
                  <c:v>-1.2311423830034025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CDA-422F-B5CB-163259956C3E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graficas(m)'!$BL$20:$BL$32</c:f>
              <c:numCache>
                <c:formatCode>0.00</c:formatCode>
                <c:ptCount val="13"/>
                <c:pt idx="0">
                  <c:v>0</c:v>
                </c:pt>
                <c:pt idx="1">
                  <c:v>4.1542988645790269</c:v>
                </c:pt>
                <c:pt idx="2">
                  <c:v>6.6008227271849798</c:v>
                </c:pt>
                <c:pt idx="3">
                  <c:v>7.27989081081809</c:v>
                </c:pt>
                <c:pt idx="4">
                  <c:v>7.27989081081809</c:v>
                </c:pt>
                <c:pt idx="5">
                  <c:v>10.136556378007253</c:v>
                </c:pt>
                <c:pt idx="6">
                  <c:v>11.331990015717347</c:v>
                </c:pt>
              </c:numCache>
            </c:numRef>
          </c:xVal>
          <c:yVal>
            <c:numRef>
              <c:f>'11-Jul-2019 P graficas(m)'!$BM$20:$BM$32</c:f>
              <c:numCache>
                <c:formatCode>0.00</c:formatCode>
                <c:ptCount val="13"/>
                <c:pt idx="0">
                  <c:v>0</c:v>
                </c:pt>
                <c:pt idx="1">
                  <c:v>-0.21771757797064636</c:v>
                </c:pt>
                <c:pt idx="2">
                  <c:v>3.9422441667781166E-2</c:v>
                </c:pt>
                <c:pt idx="3">
                  <c:v>7.5010891912982963E-2</c:v>
                </c:pt>
                <c:pt idx="4">
                  <c:v>-0.58498910808701721</c:v>
                </c:pt>
                <c:pt idx="5">
                  <c:v>-1.6247303437970499</c:v>
                </c:pt>
                <c:pt idx="6">
                  <c:v>-1.7293172350942396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CDA-422F-B5CB-163259956C3E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graficas(m)'!$BL$20:$BL$32</c:f>
              <c:numCache>
                <c:formatCode>0.00</c:formatCode>
                <c:ptCount val="13"/>
                <c:pt idx="0">
                  <c:v>0</c:v>
                </c:pt>
                <c:pt idx="1">
                  <c:v>1.7105776600334306</c:v>
                </c:pt>
                <c:pt idx="2">
                  <c:v>4.7863566270775184</c:v>
                </c:pt>
                <c:pt idx="3">
                  <c:v>6.8863566270775181</c:v>
                </c:pt>
                <c:pt idx="4">
                  <c:v>7.2488797418921784</c:v>
                </c:pt>
                <c:pt idx="5">
                  <c:v>7.2488797418921784</c:v>
                </c:pt>
                <c:pt idx="6">
                  <c:v>13.126428460633477</c:v>
                </c:pt>
                <c:pt idx="7">
                  <c:v>14.406678539549349</c:v>
                </c:pt>
                <c:pt idx="8">
                  <c:v>20.613415852231299</c:v>
                </c:pt>
              </c:numCache>
            </c:numRef>
          </c:xVal>
          <c:yVal>
            <c:numRef>
              <c:f>'18-Jul-2019 P graficas(m)'!$BM$20:$BM$32</c:f>
              <c:numCache>
                <c:formatCode>0.00</c:formatCode>
                <c:ptCount val="13"/>
                <c:pt idx="0">
                  <c:v>0</c:v>
                </c:pt>
                <c:pt idx="1">
                  <c:v>-0.17978895682036403</c:v>
                </c:pt>
                <c:pt idx="2">
                  <c:v>-0.34098370204863104</c:v>
                </c:pt>
                <c:pt idx="3">
                  <c:v>-0.34098370204863104</c:v>
                </c:pt>
                <c:pt idx="4">
                  <c:v>-0.51003100674491098</c:v>
                </c:pt>
                <c:pt idx="5">
                  <c:v>-0.71003100674491026</c:v>
                </c:pt>
                <c:pt idx="6">
                  <c:v>-0.19581212453372721</c:v>
                </c:pt>
                <c:pt idx="7">
                  <c:v>-0.42155475550073673</c:v>
                </c:pt>
                <c:pt idx="8">
                  <c:v>-1.8544929716711569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CDA-422F-B5CB-163259956C3E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graficas(m)'!$BL$20:$BL$32</c:f>
              <c:numCache>
                <c:formatCode>0.00</c:formatCode>
                <c:ptCount val="13"/>
                <c:pt idx="0">
                  <c:v>0</c:v>
                </c:pt>
                <c:pt idx="1">
                  <c:v>4.0600990818404386</c:v>
                </c:pt>
                <c:pt idx="2">
                  <c:v>7.0527912326199109</c:v>
                </c:pt>
                <c:pt idx="3">
                  <c:v>8.5028836918785498</c:v>
                </c:pt>
                <c:pt idx="4">
                  <c:v>8.8515518362106622</c:v>
                </c:pt>
                <c:pt idx="5">
                  <c:v>22.49113921542974</c:v>
                </c:pt>
              </c:numCache>
            </c:numRef>
          </c:xVal>
          <c:yVal>
            <c:numRef>
              <c:f>'25-Jul-2019 P graficas(m)'!$BM$20:$BM$32</c:f>
              <c:numCache>
                <c:formatCode>0.00</c:formatCode>
                <c:ptCount val="13"/>
                <c:pt idx="0">
                  <c:v>0</c:v>
                </c:pt>
                <c:pt idx="1">
                  <c:v>-0.57060971393626825</c:v>
                </c:pt>
                <c:pt idx="2">
                  <c:v>-0.36134029270389234</c:v>
                </c:pt>
                <c:pt idx="3">
                  <c:v>-1.0375295114890113</c:v>
                </c:pt>
                <c:pt idx="4">
                  <c:v>-1.0680340214506918</c:v>
                </c:pt>
                <c:pt idx="5">
                  <c:v>-3.4730612821376767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CDA-422F-B5CB-163259956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s-ES" sz="1000" b="0" i="0" baseline="0">
                    <a:effectLst/>
                  </a:rPr>
                  <a:t>Longitud (m)</a:t>
                </a:r>
                <a:endParaRPr lang="es-ES" sz="10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s-CO" b="0"/>
                  <a:t>Inclinación </a:t>
                </a:r>
                <a:endParaRPr lang="es-ES" b="0"/>
              </a:p>
              <a:p>
                <a:pPr>
                  <a:defRPr b="0"/>
                </a:pPr>
                <a:r>
                  <a:rPr lang="es-ES" b="0"/>
                  <a:t> (m)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 b="1">
                <a:effectLst/>
              </a:rPr>
              <a:t>Estación </a:t>
            </a:r>
            <a:endParaRPr lang="es-ES" sz="11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/>
              <a:t> G8</a:t>
            </a:r>
          </a:p>
        </c:rich>
      </c:tx>
      <c:layout>
        <c:manualLayout>
          <c:xMode val="edge"/>
          <c:yMode val="edge"/>
          <c:x val="0.45001604501956216"/>
          <c:y val="1.476378953927385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Graficas(m)'!$BV$20:$BV$32</c:f>
              <c:numCache>
                <c:formatCode>0.00</c:formatCode>
                <c:ptCount val="13"/>
                <c:pt idx="0">
                  <c:v>0</c:v>
                </c:pt>
                <c:pt idx="1">
                  <c:v>1.8</c:v>
                </c:pt>
                <c:pt idx="2">
                  <c:v>6.3</c:v>
                </c:pt>
                <c:pt idx="3">
                  <c:v>7.9935309867559674</c:v>
                </c:pt>
                <c:pt idx="4">
                  <c:v>11.538838897599916</c:v>
                </c:pt>
                <c:pt idx="5">
                  <c:v>15.523617689966898</c:v>
                </c:pt>
                <c:pt idx="6">
                  <c:v>19.169690284982689</c:v>
                </c:pt>
              </c:numCache>
            </c:numRef>
          </c:xVal>
          <c:yVal>
            <c:numRef>
              <c:f>'27-jul-2019 P Graficas(m)'!$BW$20:$BW$32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0.14816476267101888</c:v>
                </c:pt>
                <c:pt idx="4">
                  <c:v>-0.47696867692993028</c:v>
                </c:pt>
                <c:pt idx="5">
                  <c:v>-0.82559164792056294</c:v>
                </c:pt>
                <c:pt idx="6">
                  <c:v>-1.1445816663769919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C7-43C8-9B18-6C5A0DC83809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graficas(m)'!$BV$20:$BV$32</c:f>
              <c:numCache>
                <c:formatCode>0.00</c:formatCode>
                <c:ptCount val="13"/>
                <c:pt idx="0">
                  <c:v>0</c:v>
                </c:pt>
                <c:pt idx="1">
                  <c:v>2.1800000000000002</c:v>
                </c:pt>
                <c:pt idx="2">
                  <c:v>10.6</c:v>
                </c:pt>
                <c:pt idx="3">
                  <c:v>14.105189666988554</c:v>
                </c:pt>
                <c:pt idx="4">
                  <c:v>19.048924587109838</c:v>
                </c:pt>
                <c:pt idx="5">
                  <c:v>25.735574652938919</c:v>
                </c:pt>
              </c:numCache>
            </c:numRef>
          </c:xVal>
          <c:yVal>
            <c:numRef>
              <c:f>'5-Jul-2019 P graficas(m)'!$BW$20:$BW$32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-0.18369920641273285</c:v>
                </c:pt>
                <c:pt idx="4">
                  <c:v>-1.0554130583007231</c:v>
                </c:pt>
                <c:pt idx="5">
                  <c:v>-2.114474386623086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EC7-43C8-9B18-6C5A0DC83809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graficas(m)'!$BV$20:$BV$32</c:f>
              <c:numCache>
                <c:formatCode>0.00</c:formatCode>
                <c:ptCount val="13"/>
                <c:pt idx="0">
                  <c:v>0</c:v>
                </c:pt>
                <c:pt idx="1">
                  <c:v>0.40000000000000036</c:v>
                </c:pt>
                <c:pt idx="2">
                  <c:v>5.9786903093137749</c:v>
                </c:pt>
                <c:pt idx="3">
                  <c:v>10.176131782793977</c:v>
                </c:pt>
                <c:pt idx="4">
                  <c:v>15.276131782793978</c:v>
                </c:pt>
                <c:pt idx="5">
                  <c:v>18.9710610613859</c:v>
                </c:pt>
                <c:pt idx="6">
                  <c:v>20.96345045756939</c:v>
                </c:pt>
                <c:pt idx="7">
                  <c:v>22.420965932027457</c:v>
                </c:pt>
              </c:numCache>
            </c:numRef>
          </c:xVal>
          <c:yVal>
            <c:numRef>
              <c:f>'11-Jul-2019 P graficas(m)'!$BW$20:$BW$32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0.4880721593868857</c:v>
                </c:pt>
                <c:pt idx="3">
                  <c:v>0.6346500455373898</c:v>
                </c:pt>
                <c:pt idx="4">
                  <c:v>0.6346500455373898</c:v>
                </c:pt>
                <c:pt idx="5">
                  <c:v>0.44100700743849763</c:v>
                </c:pt>
                <c:pt idx="6">
                  <c:v>0.2666955219431813</c:v>
                </c:pt>
                <c:pt idx="7">
                  <c:v>9.6962189961243284E-3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EC7-43C8-9B18-6C5A0DC83809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graficas(m)'!$BV$20:$BV$32</c:f>
              <c:numCache>
                <c:formatCode>0.00</c:formatCode>
                <c:ptCount val="13"/>
                <c:pt idx="0">
                  <c:v>0</c:v>
                </c:pt>
                <c:pt idx="1">
                  <c:v>3.67</c:v>
                </c:pt>
                <c:pt idx="2">
                  <c:v>8.4218487098976276</c:v>
                </c:pt>
                <c:pt idx="3">
                  <c:v>9.4818487098976263</c:v>
                </c:pt>
                <c:pt idx="4">
                  <c:v>9.5637639143265272</c:v>
                </c:pt>
                <c:pt idx="5">
                  <c:v>9.5637639143265272</c:v>
                </c:pt>
                <c:pt idx="6">
                  <c:v>10.858191105326444</c:v>
                </c:pt>
                <c:pt idx="7">
                  <c:v>13.349959178019748</c:v>
                </c:pt>
              </c:numCache>
            </c:numRef>
          </c:xVal>
          <c:yVal>
            <c:numRef>
              <c:f>'18-Jul-2019 P graficas(m)'!$BW$20:$BW$32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0.41573289290632959</c:v>
                </c:pt>
                <c:pt idx="3">
                  <c:v>0.41573289290632959</c:v>
                </c:pt>
                <c:pt idx="4">
                  <c:v>0.35837524927122416</c:v>
                </c:pt>
                <c:pt idx="5">
                  <c:v>-0.24162475072877371</c:v>
                </c:pt>
                <c:pt idx="6">
                  <c:v>-1.1820811543967316</c:v>
                </c:pt>
                <c:pt idx="7">
                  <c:v>-1.991705679659094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EC7-43C8-9B18-6C5A0DC83809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graficas(m)'!$BV$20:$BV$32</c:f>
              <c:numCache>
                <c:formatCode>0.00</c:formatCode>
                <c:ptCount val="13"/>
                <c:pt idx="0">
                  <c:v>0</c:v>
                </c:pt>
                <c:pt idx="1">
                  <c:v>9.3000000000000007</c:v>
                </c:pt>
                <c:pt idx="2">
                  <c:v>9.6316150290220168</c:v>
                </c:pt>
                <c:pt idx="3">
                  <c:v>12.103298656344727</c:v>
                </c:pt>
                <c:pt idx="4">
                  <c:v>16.934842942089695</c:v>
                </c:pt>
                <c:pt idx="5">
                  <c:v>21.634842942089694</c:v>
                </c:pt>
                <c:pt idx="6">
                  <c:v>22.315616316521201</c:v>
                </c:pt>
              </c:numCache>
            </c:numRef>
          </c:xVal>
          <c:yVal>
            <c:numRef>
              <c:f>'25-Jul-2019 P graficas(m)'!$BW$20:$BW$32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-0.22367716138829796</c:v>
                </c:pt>
                <c:pt idx="3">
                  <c:v>-1.4291978150582609</c:v>
                </c:pt>
                <c:pt idx="4">
                  <c:v>-1.8519031673844031</c:v>
                </c:pt>
                <c:pt idx="5">
                  <c:v>-1.8519031673844031</c:v>
                </c:pt>
                <c:pt idx="6">
                  <c:v>-2.0863122385935555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EC7-43C8-9B18-6C5A0DC83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s-ES" sz="1000" b="0" i="0" baseline="0">
                    <a:effectLst/>
                  </a:rPr>
                  <a:t>Longitud (m)</a:t>
                </a:r>
                <a:endParaRPr lang="es-ES" sz="10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s-CO" b="0"/>
                  <a:t>Inclinación </a:t>
                </a:r>
                <a:endParaRPr lang="es-ES" b="0"/>
              </a:p>
              <a:p>
                <a:pPr>
                  <a:defRPr b="0"/>
                </a:pPr>
                <a:r>
                  <a:rPr lang="es-ES" b="0"/>
                  <a:t> (m)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b="1"/>
              <a:t>Estación G10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'27-jul-2019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3.8</c:v>
                </c:pt>
                <c:pt idx="2">
                  <c:v>4.4000000000000004</c:v>
                </c:pt>
                <c:pt idx="3">
                  <c:v>5.1794228634059944</c:v>
                </c:pt>
                <c:pt idx="4">
                  <c:v>7.3407158912135841</c:v>
                </c:pt>
                <c:pt idx="5">
                  <c:v>14.135889386997821</c:v>
                </c:pt>
                <c:pt idx="6">
                  <c:v>16.696389544829564</c:v>
                </c:pt>
                <c:pt idx="7">
                  <c:v>18.589159471203878</c:v>
                </c:pt>
                <c:pt idx="8">
                  <c:v>24.979069292548054</c:v>
                </c:pt>
              </c:numCache>
            </c:numRef>
          </c:xVal>
          <c:yVal>
            <c:numRef>
              <c:f>'27-jul-2019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-0.44999999999999968</c:v>
                </c:pt>
                <c:pt idx="4">
                  <c:v>-1.2366463296490378</c:v>
                </c:pt>
                <c:pt idx="5">
                  <c:v>-2.4348187555508574</c:v>
                </c:pt>
                <c:pt idx="6">
                  <c:v>-1.9833334936168383</c:v>
                </c:pt>
                <c:pt idx="7">
                  <c:v>-1.8177375823962878</c:v>
                </c:pt>
                <c:pt idx="8">
                  <c:v>-4.1434745570108351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E8-4AED-98CB-D087AD317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</a:t>
                </a:r>
                <a:r>
                  <a:rPr lang="es-CO" baseline="0"/>
                  <a:t> (m)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 rtl="0">
              <a:defRPr sz="1100"/>
            </a:pPr>
            <a:r>
              <a:rPr lang="es-CO" sz="1100"/>
              <a:t>Estación </a:t>
            </a:r>
            <a:endParaRPr lang="es-ES" sz="1100"/>
          </a:p>
          <a:p>
            <a:pPr algn="ctr" rtl="0">
              <a:defRPr sz="1100"/>
            </a:pPr>
            <a:r>
              <a:rPr lang="en-US" sz="1100"/>
              <a:t> G10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3.8</c:v>
                </c:pt>
                <c:pt idx="2">
                  <c:v>4.4000000000000004</c:v>
                </c:pt>
                <c:pt idx="3">
                  <c:v>5.1794228634059944</c:v>
                </c:pt>
                <c:pt idx="4">
                  <c:v>7.3407158912135841</c:v>
                </c:pt>
                <c:pt idx="5">
                  <c:v>14.135889386997821</c:v>
                </c:pt>
                <c:pt idx="6">
                  <c:v>16.696389544829564</c:v>
                </c:pt>
                <c:pt idx="7">
                  <c:v>18.589159471203878</c:v>
                </c:pt>
                <c:pt idx="8">
                  <c:v>24.979069292548054</c:v>
                </c:pt>
              </c:numCache>
            </c:numRef>
          </c:xVal>
          <c:yVal>
            <c:numRef>
              <c:f>'27-jul-2019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-0.44999999999999968</c:v>
                </c:pt>
                <c:pt idx="4">
                  <c:v>-1.2366463296490378</c:v>
                </c:pt>
                <c:pt idx="5">
                  <c:v>-2.4348187555508574</c:v>
                </c:pt>
                <c:pt idx="6">
                  <c:v>-1.9833334936168383</c:v>
                </c:pt>
                <c:pt idx="7">
                  <c:v>-1.8177375823962878</c:v>
                </c:pt>
                <c:pt idx="8">
                  <c:v>-4.1434745570108351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B6-485E-AEC7-6628F250CE41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3.187823033893586</c:v>
                </c:pt>
                <c:pt idx="2">
                  <c:v>4.1679302105007903</c:v>
                </c:pt>
                <c:pt idx="3">
                  <c:v>10.001389221875307</c:v>
                </c:pt>
                <c:pt idx="4">
                  <c:v>20.046060365094867</c:v>
                </c:pt>
                <c:pt idx="5">
                  <c:v>24.391889063713471</c:v>
                </c:pt>
                <c:pt idx="6">
                  <c:v>31.851889063713472</c:v>
                </c:pt>
              </c:numCache>
            </c:numRef>
          </c:xVal>
          <c:yVal>
            <c:numRef>
              <c:f>'5-Jul-2019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-0.27889837679250612</c:v>
                </c:pt>
                <c:pt idx="2">
                  <c:v>-0.77828792650600742</c:v>
                </c:pt>
                <c:pt idx="3">
                  <c:v>-2.5617553253147021</c:v>
                </c:pt>
                <c:pt idx="4">
                  <c:v>-3.6174928043180019</c:v>
                </c:pt>
                <c:pt idx="5">
                  <c:v>-4.3058044504950175</c:v>
                </c:pt>
                <c:pt idx="6">
                  <c:v>-4.3058044504950175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B6-485E-AEC7-6628F250CE41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5.0999999999999996</c:v>
                </c:pt>
                <c:pt idx="2">
                  <c:v>8.5392749920764253</c:v>
                </c:pt>
                <c:pt idx="3">
                  <c:v>15.044426370615522</c:v>
                </c:pt>
                <c:pt idx="4">
                  <c:v>16.554426370615523</c:v>
                </c:pt>
                <c:pt idx="5">
                  <c:v>16.724035989846808</c:v>
                </c:pt>
                <c:pt idx="6">
                  <c:v>17.177189883365134</c:v>
                </c:pt>
              </c:numCache>
            </c:numRef>
          </c:xVal>
          <c:yVal>
            <c:numRef>
              <c:f>'11-Jul-2019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-1.2517937245719482</c:v>
                </c:pt>
                <c:pt idx="3">
                  <c:v>-0.68266672442974052</c:v>
                </c:pt>
                <c:pt idx="4">
                  <c:v>-0.68266672442974052</c:v>
                </c:pt>
                <c:pt idx="5">
                  <c:v>-0.7886505772763811</c:v>
                </c:pt>
                <c:pt idx="6">
                  <c:v>-0.99995970814673085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4B6-485E-AEC7-6628F250CE41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3.5</c:v>
                </c:pt>
                <c:pt idx="2">
                  <c:v>4.7802500789158708</c:v>
                </c:pt>
                <c:pt idx="3">
                  <c:v>10.880250078915868</c:v>
                </c:pt>
                <c:pt idx="4">
                  <c:v>13.950081092014738</c:v>
                </c:pt>
                <c:pt idx="5">
                  <c:v>22.252010449907651</c:v>
                </c:pt>
              </c:numCache>
            </c:numRef>
          </c:xVal>
          <c:yVal>
            <c:numRef>
              <c:f>'18-Jul-2019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-0.22574263096700956</c:v>
                </c:pt>
                <c:pt idx="3">
                  <c:v>-0.22574263096700956</c:v>
                </c:pt>
                <c:pt idx="4">
                  <c:v>-0.65717924394321259</c:v>
                </c:pt>
                <c:pt idx="5">
                  <c:v>-2.1210333816754354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4B6-485E-AEC7-6628F250CE41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3.6999999999999993</c:v>
                </c:pt>
                <c:pt idx="2">
                  <c:v>11.427366045797067</c:v>
                </c:pt>
                <c:pt idx="3">
                  <c:v>14.312222391609806</c:v>
                </c:pt>
                <c:pt idx="4">
                  <c:v>18.329246698392428</c:v>
                </c:pt>
                <c:pt idx="5">
                  <c:v>27.057932138165896</c:v>
                </c:pt>
                <c:pt idx="6">
                  <c:v>27.176764306414881</c:v>
                </c:pt>
              </c:numCache>
            </c:numRef>
          </c:xVal>
          <c:yVal>
            <c:numRef>
              <c:f>'25-Jul-2019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-1.6425023574602993</c:v>
                </c:pt>
                <c:pt idx="3">
                  <c:v>-2.6925041974701021</c:v>
                </c:pt>
                <c:pt idx="4">
                  <c:v>-3.6940608452527259</c:v>
                </c:pt>
                <c:pt idx="5">
                  <c:v>-4.3044299905138228</c:v>
                </c:pt>
                <c:pt idx="6">
                  <c:v>-4.3211307626290303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4B6-485E-AEC7-6628F250C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s-ES" sz="1000" b="0" i="0" baseline="0">
                    <a:effectLst/>
                  </a:rPr>
                  <a:t>Longitud (m)</a:t>
                </a:r>
                <a:endParaRPr lang="es-ES" sz="10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s-CO" sz="1000" b="0" i="0" baseline="0">
                    <a:effectLst/>
                  </a:rPr>
                  <a:t>Inclinación </a:t>
                </a:r>
                <a:endParaRPr lang="es-ES" sz="1000" b="0">
                  <a:effectLst/>
                </a:endParaRPr>
              </a:p>
              <a:p>
                <a:pPr>
                  <a:defRPr sz="1000" b="0"/>
                </a:pPr>
                <a:r>
                  <a:rPr lang="es-ES" sz="1000" b="0" i="0" baseline="0">
                    <a:effectLst/>
                  </a:rPr>
                  <a:t> (m)</a:t>
                </a:r>
                <a:endParaRPr lang="es-ES" sz="1000" b="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 rtl="0">
              <a:defRPr sz="1100"/>
            </a:pPr>
            <a:r>
              <a:rPr lang="es-CO" sz="1100"/>
              <a:t>Estación </a:t>
            </a:r>
            <a:endParaRPr lang="es-ES" sz="1100"/>
          </a:p>
          <a:p>
            <a:pPr algn="ctr" rtl="0">
              <a:defRPr sz="1100"/>
            </a:pPr>
            <a:r>
              <a:rPr lang="en-US" sz="1100"/>
              <a:t> G11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1.2</c:v>
                </c:pt>
                <c:pt idx="2">
                  <c:v>2.2832885283134283</c:v>
                </c:pt>
                <c:pt idx="3">
                  <c:v>4.8733947433519678</c:v>
                </c:pt>
                <c:pt idx="4">
                  <c:v>7.1733947433519676</c:v>
                </c:pt>
                <c:pt idx="5">
                  <c:v>9.7338949011837084</c:v>
                </c:pt>
                <c:pt idx="6">
                  <c:v>11.801991182509344</c:v>
                </c:pt>
              </c:numCache>
            </c:numRef>
          </c:xVal>
          <c:yVal>
            <c:numRef>
              <c:f>'27-jul-2019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-0.19101299543362335</c:v>
                </c:pt>
                <c:pt idx="3">
                  <c:v>-0.4176179265775346</c:v>
                </c:pt>
                <c:pt idx="4">
                  <c:v>-0.4176179265775346</c:v>
                </c:pt>
                <c:pt idx="5">
                  <c:v>-0.86910318851155355</c:v>
                </c:pt>
                <c:pt idx="6">
                  <c:v>-1.2337643616121072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B0-411A-9EF0-2AE749B72663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0.7</c:v>
                </c:pt>
                <c:pt idx="2">
                  <c:v>3.9754023004163619</c:v>
                </c:pt>
                <c:pt idx="3">
                  <c:v>6.9754023004163619</c:v>
                </c:pt>
                <c:pt idx="4">
                  <c:v>12.162735361767446</c:v>
                </c:pt>
                <c:pt idx="5">
                  <c:v>16.16212614239301</c:v>
                </c:pt>
                <c:pt idx="6">
                  <c:v>20.926347670271355</c:v>
                </c:pt>
                <c:pt idx="7">
                  <c:v>26.013924326596459</c:v>
                </c:pt>
              </c:numCache>
            </c:numRef>
          </c:xVal>
          <c:yVal>
            <c:numRef>
              <c:f>'5-Jul-2019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-0.40216883323698666</c:v>
                </c:pt>
                <c:pt idx="3">
                  <c:v>-0.40216883323698666</c:v>
                </c:pt>
                <c:pt idx="4">
                  <c:v>-0.76490249670643817</c:v>
                </c:pt>
                <c:pt idx="5">
                  <c:v>-0.6950928709573041</c:v>
                </c:pt>
                <c:pt idx="6">
                  <c:v>-1.2800657193020122</c:v>
                </c:pt>
                <c:pt idx="7">
                  <c:v>-1.6358237353970513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7B0-411A-9EF0-2AE749B72663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0.40000000000000036</c:v>
                </c:pt>
                <c:pt idx="2">
                  <c:v>3.1791292245957008</c:v>
                </c:pt>
                <c:pt idx="3">
                  <c:v>10.949447869711317</c:v>
                </c:pt>
                <c:pt idx="4">
                  <c:v>16.689447869711316</c:v>
                </c:pt>
                <c:pt idx="5">
                  <c:v>19.561638548922684</c:v>
                </c:pt>
                <c:pt idx="6">
                  <c:v>20.881280937959041</c:v>
                </c:pt>
              </c:numCache>
            </c:numRef>
          </c:xVal>
          <c:yVal>
            <c:numRef>
              <c:f>'11-Jul-2019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-0.34123416153441283</c:v>
                </c:pt>
                <c:pt idx="3">
                  <c:v>-1.0210489549661466</c:v>
                </c:pt>
                <c:pt idx="4">
                  <c:v>-1.0210489549661466</c:v>
                </c:pt>
                <c:pt idx="5">
                  <c:v>-1.9542802779784887</c:v>
                </c:pt>
                <c:pt idx="6">
                  <c:v>-2.1869688360521753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7B0-411A-9EF0-2AE749B72663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0.90237502543667647</c:v>
                </c:pt>
                <c:pt idx="2">
                  <c:v>6.7580760004618448</c:v>
                </c:pt>
                <c:pt idx="3">
                  <c:v>10.658076000461843</c:v>
                </c:pt>
                <c:pt idx="4">
                  <c:v>16.130565850916909</c:v>
                </c:pt>
                <c:pt idx="5">
                  <c:v>17.470565850916909</c:v>
                </c:pt>
                <c:pt idx="6">
                  <c:v>18.879098395973589</c:v>
                </c:pt>
                <c:pt idx="7">
                  <c:v>21.547927406636674</c:v>
                </c:pt>
              </c:numCache>
            </c:numRef>
          </c:xVal>
          <c:yVal>
            <c:numRef>
              <c:f>'18-Jul-2019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-0.22498736290769092</c:v>
                </c:pt>
                <c:pt idx="2">
                  <c:v>-0.63445786378570657</c:v>
                </c:pt>
                <c:pt idx="3">
                  <c:v>-0.63445786378570657</c:v>
                </c:pt>
                <c:pt idx="4">
                  <c:v>-0.34765682357437433</c:v>
                </c:pt>
                <c:pt idx="5">
                  <c:v>-0.34765682357437433</c:v>
                </c:pt>
                <c:pt idx="6">
                  <c:v>-0.64704965835194805</c:v>
                </c:pt>
                <c:pt idx="7">
                  <c:v>-1.1176362198293295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7B0-411A-9EF0-2AE749B72663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2.130366596501144</c:v>
                </c:pt>
                <c:pt idx="2">
                  <c:v>5.3125959168299826</c:v>
                </c:pt>
                <c:pt idx="3">
                  <c:v>7.3298275770342212</c:v>
                </c:pt>
                <c:pt idx="4">
                  <c:v>8.7498275770342229</c:v>
                </c:pt>
                <c:pt idx="5">
                  <c:v>9.1792382769786887</c:v>
                </c:pt>
                <c:pt idx="6">
                  <c:v>9.5265674622081882</c:v>
                </c:pt>
                <c:pt idx="7">
                  <c:v>9.960718045681352</c:v>
                </c:pt>
              </c:numCache>
            </c:numRef>
          </c:xVal>
          <c:yVal>
            <c:numRef>
              <c:f>'25-Jul-2019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-0.69219806739988221</c:v>
                </c:pt>
                <c:pt idx="2">
                  <c:v>-0.91472121864364186</c:v>
                </c:pt>
                <c:pt idx="3">
                  <c:v>-0.80900258703289529</c:v>
                </c:pt>
                <c:pt idx="4">
                  <c:v>-0.80900258703289529</c:v>
                </c:pt>
                <c:pt idx="5">
                  <c:v>-0.8315070482173611</c:v>
                </c:pt>
                <c:pt idx="6">
                  <c:v>-1.1911769483866865</c:v>
                </c:pt>
                <c:pt idx="7">
                  <c:v>-1.4951724596527396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7B0-411A-9EF0-2AE749B72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s-ES" sz="1000" b="0" i="0" baseline="0">
                    <a:effectLst/>
                  </a:rPr>
                  <a:t>Longitud (m)</a:t>
                </a:r>
                <a:endParaRPr lang="es-ES" sz="10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s-CO" sz="1000" b="0" i="0" baseline="0">
                    <a:effectLst/>
                  </a:rPr>
                  <a:t>Inclinación </a:t>
                </a:r>
                <a:endParaRPr lang="es-ES" sz="1000" b="0">
                  <a:effectLst/>
                </a:endParaRPr>
              </a:p>
              <a:p>
                <a:pPr>
                  <a:defRPr sz="1000" b="0"/>
                </a:pPr>
                <a:r>
                  <a:rPr lang="es-ES" sz="1000" b="0" i="0" baseline="0">
                    <a:effectLst/>
                  </a:rPr>
                  <a:t> (m)</a:t>
                </a:r>
                <a:endParaRPr lang="es-ES" sz="1000" b="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</c:plotArea>
    <c:legend>
      <c:legendPos val="r"/>
      <c:overlay val="0"/>
      <c:spPr>
        <a:ln>
          <a:solidFill>
            <a:srgbClr val="00B0F0"/>
          </a:solidFill>
        </a:ln>
      </c:sp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 rtl="0">
              <a:defRPr sz="1100"/>
            </a:pPr>
            <a:r>
              <a:rPr lang="es-CO" sz="1100"/>
              <a:t>Estación </a:t>
            </a:r>
            <a:endParaRPr lang="es-ES" sz="1100"/>
          </a:p>
          <a:p>
            <a:pPr algn="ctr" rtl="0">
              <a:defRPr sz="1100"/>
            </a:pPr>
            <a:r>
              <a:rPr lang="en-US" sz="1100"/>
              <a:t> G12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Graficas(m)'!$DK$20:$DK$32</c:f>
              <c:numCache>
                <c:formatCode>0.00</c:formatCode>
                <c:ptCount val="13"/>
                <c:pt idx="0">
                  <c:v>0</c:v>
                </c:pt>
                <c:pt idx="1">
                  <c:v>4.0999999999999996</c:v>
                </c:pt>
                <c:pt idx="2">
                  <c:v>6</c:v>
                </c:pt>
                <c:pt idx="3">
                  <c:v>9.0882035640844112</c:v>
                </c:pt>
                <c:pt idx="4">
                  <c:v>11.977168188550474</c:v>
                </c:pt>
                <c:pt idx="5">
                  <c:v>13.552860593370006</c:v>
                </c:pt>
                <c:pt idx="6">
                  <c:v>15.272208564164549</c:v>
                </c:pt>
              </c:numCache>
            </c:numRef>
          </c:xVal>
          <c:yVal>
            <c:numRef>
              <c:f>'27-jul-2019 P Graficas(m)'!$DL$20:$DL$32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0.27018280251774029</c:v>
                </c:pt>
                <c:pt idx="4">
                  <c:v>0.52293445648594905</c:v>
                </c:pt>
                <c:pt idx="5">
                  <c:v>0.24509737221886058</c:v>
                </c:pt>
                <c:pt idx="6">
                  <c:v>-0.21560052806362662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7F-431B-939F-1BED85126DE6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graficas(m)'!$DK$20:$DK$32</c:f>
              <c:numCache>
                <c:formatCode>0.00</c:formatCode>
                <c:ptCount val="13"/>
                <c:pt idx="0">
                  <c:v>0</c:v>
                </c:pt>
                <c:pt idx="1">
                  <c:v>0.5</c:v>
                </c:pt>
                <c:pt idx="2">
                  <c:v>5.7870894663770684</c:v>
                </c:pt>
                <c:pt idx="3">
                  <c:v>11.679003721429053</c:v>
                </c:pt>
                <c:pt idx="4">
                  <c:v>12.979003721429054</c:v>
                </c:pt>
                <c:pt idx="5">
                  <c:v>12.979003721429054</c:v>
                </c:pt>
                <c:pt idx="6">
                  <c:v>16.327350081670563</c:v>
                </c:pt>
                <c:pt idx="7">
                  <c:v>21.977350081670561</c:v>
                </c:pt>
                <c:pt idx="8">
                  <c:v>28.641077937406187</c:v>
                </c:pt>
              </c:numCache>
            </c:numRef>
          </c:xVal>
          <c:yVal>
            <c:numRef>
              <c:f>'5-Jul-2019 P graficas(m)'!$DL$20:$DL$32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-0.3697093108438641</c:v>
                </c:pt>
                <c:pt idx="3">
                  <c:v>-0.67849145267723276</c:v>
                </c:pt>
                <c:pt idx="4">
                  <c:v>-0.67849145267723276</c:v>
                </c:pt>
                <c:pt idx="5">
                  <c:v>-1.0784914526772331</c:v>
                </c:pt>
                <c:pt idx="6">
                  <c:v>-1.6688952567447963</c:v>
                </c:pt>
                <c:pt idx="7">
                  <c:v>-1.6688952567447963</c:v>
                </c:pt>
                <c:pt idx="8">
                  <c:v>-2.1348685013555535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7F-431B-939F-1BED85126DE6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graficas(m)'!$DK$20:$DK$32</c:f>
              <c:numCache>
                <c:formatCode>0.00</c:formatCode>
                <c:ptCount val="13"/>
                <c:pt idx="0">
                  <c:v>0</c:v>
                </c:pt>
                <c:pt idx="1">
                  <c:v>0.69999999999999929</c:v>
                </c:pt>
                <c:pt idx="2">
                  <c:v>3.9177088748363378</c:v>
                </c:pt>
                <c:pt idx="3">
                  <c:v>5.5877088748363377</c:v>
                </c:pt>
                <c:pt idx="4">
                  <c:v>10.549285912585935</c:v>
                </c:pt>
              </c:numCache>
            </c:numRef>
          </c:xVal>
          <c:yVal>
            <c:numRef>
              <c:f>'11-Jul-2019 P graficas(m)'!$DL$20:$DL$32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-0.28151304907493591</c:v>
                </c:pt>
                <c:pt idx="3">
                  <c:v>-0.28151304907493591</c:v>
                </c:pt>
                <c:pt idx="4">
                  <c:v>-2.0873794058344672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27F-431B-939F-1BED85126DE6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graficas(m)'!$DK$20:$DK$32</c:f>
              <c:numCache>
                <c:formatCode>0.00</c:formatCode>
                <c:ptCount val="13"/>
                <c:pt idx="0">
                  <c:v>0</c:v>
                </c:pt>
                <c:pt idx="1">
                  <c:v>3.42</c:v>
                </c:pt>
                <c:pt idx="2">
                  <c:v>5.2123501104822187</c:v>
                </c:pt>
                <c:pt idx="3">
                  <c:v>8.0098522485809038</c:v>
                </c:pt>
                <c:pt idx="4">
                  <c:v>19.266852337017625</c:v>
                </c:pt>
              </c:numCache>
            </c:numRef>
          </c:xVal>
          <c:yVal>
            <c:numRef>
              <c:f>'18-Jul-2019 P graficas(m)'!$DL$20:$DL$32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-0.31603968335381327</c:v>
                </c:pt>
                <c:pt idx="3">
                  <c:v>-0.91066711909260523</c:v>
                </c:pt>
                <c:pt idx="4">
                  <c:v>-1.8955270121411423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27F-431B-939F-1BED85126DE6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graficas(m)'!$DK$20:$DK$32</c:f>
              <c:numCache>
                <c:formatCode>0.00</c:formatCode>
                <c:ptCount val="13"/>
                <c:pt idx="0">
                  <c:v>0</c:v>
                </c:pt>
                <c:pt idx="1">
                  <c:v>2.4965738368864345</c:v>
                </c:pt>
                <c:pt idx="2">
                  <c:v>6.9398326378161483</c:v>
                </c:pt>
                <c:pt idx="3">
                  <c:v>9.3306999132363373</c:v>
                </c:pt>
                <c:pt idx="4">
                  <c:v>12.030699913236337</c:v>
                </c:pt>
                <c:pt idx="5">
                  <c:v>16.757777127694936</c:v>
                </c:pt>
              </c:numCache>
            </c:numRef>
          </c:xVal>
          <c:yVal>
            <c:numRef>
              <c:f>'25-Jul-2019 P graficas(m)'!$DL$20:$DL$32</c:f>
              <c:numCache>
                <c:formatCode>0.00</c:formatCode>
                <c:ptCount val="13"/>
                <c:pt idx="0">
                  <c:v>0</c:v>
                </c:pt>
                <c:pt idx="1">
                  <c:v>-0.13083989060735959</c:v>
                </c:pt>
                <c:pt idx="2">
                  <c:v>-1.321407498078955</c:v>
                </c:pt>
                <c:pt idx="3">
                  <c:v>-1.5305812806733345</c:v>
                </c:pt>
                <c:pt idx="4">
                  <c:v>-1.5305812806733345</c:v>
                </c:pt>
                <c:pt idx="5">
                  <c:v>-2.3640925334746004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27F-431B-939F-1BED85126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s-ES" sz="1000" b="0" i="0" baseline="0">
                    <a:effectLst/>
                  </a:rPr>
                  <a:t>Longitud (m)</a:t>
                </a:r>
                <a:endParaRPr lang="es-ES" sz="10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s-CO" sz="1000" b="0" i="0" baseline="0">
                    <a:effectLst/>
                  </a:rPr>
                  <a:t>Inclinación </a:t>
                </a:r>
                <a:endParaRPr lang="es-ES" sz="1000" b="0">
                  <a:effectLst/>
                </a:endParaRPr>
              </a:p>
              <a:p>
                <a:pPr>
                  <a:defRPr sz="1000" b="0"/>
                </a:pPr>
                <a:r>
                  <a:rPr lang="es-ES" sz="1000" b="0" i="0" baseline="0">
                    <a:effectLst/>
                  </a:rPr>
                  <a:t> (m)</a:t>
                </a:r>
                <a:endParaRPr lang="es-ES" sz="1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2.1157197218093598E-2"/>
              <c:y val="0.42372657229272642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 rtl="0">
              <a:defRPr/>
            </a:pPr>
            <a:r>
              <a:rPr lang="es-CO"/>
              <a:t>Estación </a:t>
            </a:r>
            <a:endParaRPr lang="es-ES"/>
          </a:p>
          <a:p>
            <a:pPr algn="ctr" rtl="0">
              <a:defRPr/>
            </a:pPr>
            <a:r>
              <a:rPr lang="en-US"/>
              <a:t> G13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Graficas(m)'!$DU$20:$DU$32</c:f>
              <c:numCache>
                <c:formatCode>0.00</c:formatCode>
                <c:ptCount val="13"/>
                <c:pt idx="0">
                  <c:v>0</c:v>
                </c:pt>
                <c:pt idx="1">
                  <c:v>5.3</c:v>
                </c:pt>
                <c:pt idx="2">
                  <c:v>8.6746569155804938</c:v>
                </c:pt>
                <c:pt idx="3">
                  <c:v>11.774656915580495</c:v>
                </c:pt>
                <c:pt idx="4">
                  <c:v>13.667426841954811</c:v>
                </c:pt>
                <c:pt idx="5">
                  <c:v>15.735523123280448</c:v>
                </c:pt>
                <c:pt idx="6">
                  <c:v>15.735523123280448</c:v>
                </c:pt>
              </c:numCache>
            </c:numRef>
          </c:xVal>
          <c:yVal>
            <c:numRef>
              <c:f>'27-jul-2019 P Graficas(m)'!$DV$20:$DV$32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-0.41435576757750137</c:v>
                </c:pt>
                <c:pt idx="3">
                  <c:v>-0.41435576757750137</c:v>
                </c:pt>
                <c:pt idx="4">
                  <c:v>-0.24875985635695097</c:v>
                </c:pt>
                <c:pt idx="5">
                  <c:v>0.11590131674360299</c:v>
                </c:pt>
                <c:pt idx="6">
                  <c:v>-1.9840986832563949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34-422B-AD37-AAA0961D2D65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graficas(m)'!$DU$20:$DU$32</c:f>
              <c:numCache>
                <c:formatCode>0.00</c:formatCode>
                <c:ptCount val="13"/>
                <c:pt idx="0">
                  <c:v>0</c:v>
                </c:pt>
                <c:pt idx="1">
                  <c:v>1.4</c:v>
                </c:pt>
                <c:pt idx="2">
                  <c:v>5.7832566716036808</c:v>
                </c:pt>
                <c:pt idx="3">
                  <c:v>8.3638766658711177</c:v>
                </c:pt>
                <c:pt idx="4">
                  <c:v>13.248523120811669</c:v>
                </c:pt>
                <c:pt idx="5">
                  <c:v>19.786160162573111</c:v>
                </c:pt>
              </c:numCache>
            </c:numRef>
          </c:xVal>
          <c:yVal>
            <c:numRef>
              <c:f>'5-Jul-2019 P graficas(m)'!$DV$20:$DV$32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-0.38348526808969596</c:v>
                </c:pt>
                <c:pt idx="3">
                  <c:v>-0.70034556094307954</c:v>
                </c:pt>
                <c:pt idx="4">
                  <c:v>-1.5616405221710539</c:v>
                </c:pt>
                <c:pt idx="5">
                  <c:v>-2.8324284313788421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34-422B-AD37-AAA0961D2D65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graficas(m)'!$DU$20:$DU$32</c:f>
              <c:numCache>
                <c:formatCode>0.00</c:formatCode>
                <c:ptCount val="13"/>
                <c:pt idx="0">
                  <c:v>0</c:v>
                </c:pt>
                <c:pt idx="1">
                  <c:v>7.6999999999999993</c:v>
                </c:pt>
                <c:pt idx="2">
                  <c:v>11.844312569231484</c:v>
                </c:pt>
                <c:pt idx="3">
                  <c:v>13.191024037082244</c:v>
                </c:pt>
                <c:pt idx="4">
                  <c:v>15.19926402460462</c:v>
                </c:pt>
                <c:pt idx="5">
                  <c:v>17.131115677182756</c:v>
                </c:pt>
              </c:numCache>
            </c:numRef>
          </c:xVal>
          <c:yVal>
            <c:numRef>
              <c:f>'11-Jul-2019 P graficas(m)'!$DV$20:$DV$32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-0.21719421840821704</c:v>
                </c:pt>
                <c:pt idx="3">
                  <c:v>-0.12302297885364803</c:v>
                </c:pt>
                <c:pt idx="4">
                  <c:v>-0.73700355877139567</c:v>
                </c:pt>
                <c:pt idx="5">
                  <c:v>-1.2546416489764372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534-422B-AD37-AAA0961D2D65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graficas(m)'!$DU$20:$DU$32</c:f>
              <c:numCache>
                <c:formatCode>0.00</c:formatCode>
                <c:ptCount val="13"/>
                <c:pt idx="0">
                  <c:v>0</c:v>
                </c:pt>
                <c:pt idx="1">
                  <c:v>14.2</c:v>
                </c:pt>
                <c:pt idx="2">
                  <c:v>15.213344867376643</c:v>
                </c:pt>
                <c:pt idx="3">
                  <c:v>16.921065345622399</c:v>
                </c:pt>
                <c:pt idx="4">
                  <c:v>17.954605979751701</c:v>
                </c:pt>
              </c:numCache>
            </c:numRef>
          </c:xVal>
          <c:yVal>
            <c:numRef>
              <c:f>'18-Jul-2019 P graficas(m)'!$DV$20:$DV$32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-0.23394909651761941</c:v>
                </c:pt>
                <c:pt idx="3">
                  <c:v>-0.65973163277303493</c:v>
                </c:pt>
                <c:pt idx="4">
                  <c:v>-0.93666801103273212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534-422B-AD37-AAA0961D2D65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graficas(m)'!$DU$20:$DU$32</c:f>
              <c:numCache>
                <c:formatCode>0.00</c:formatCode>
                <c:ptCount val="13"/>
                <c:pt idx="0">
                  <c:v>0</c:v>
                </c:pt>
                <c:pt idx="1">
                  <c:v>7.35</c:v>
                </c:pt>
                <c:pt idx="2">
                  <c:v>13.904961113443687</c:v>
                </c:pt>
                <c:pt idx="3">
                  <c:v>19.82365570904706</c:v>
                </c:pt>
              </c:numCache>
            </c:numRef>
          </c:xVal>
          <c:yVal>
            <c:numRef>
              <c:f>'25-Jul-2019 P graficas(m)'!$DV$20:$DV$32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0.57348478727959074</c:v>
                </c:pt>
                <c:pt idx="3">
                  <c:v>-0.47014076049866094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534-422B-AD37-AAA0961D2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s-ES" sz="1000" b="0" i="0" baseline="0">
                    <a:effectLst/>
                  </a:rPr>
                  <a:t>Longitud (m)</a:t>
                </a:r>
                <a:endParaRPr lang="es-ES" sz="10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s-CO" b="0"/>
                  <a:t>Inclinación </a:t>
                </a:r>
                <a:endParaRPr lang="es-ES" b="0"/>
              </a:p>
              <a:p>
                <a:pPr>
                  <a:defRPr b="0"/>
                </a:pPr>
                <a:r>
                  <a:rPr lang="es-ES" b="0"/>
                  <a:t> (m)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 b="1">
                <a:effectLst/>
                <a:latin typeface="Arial" panose="020B0604020202020204" pitchFamily="34" charset="0"/>
                <a:cs typeface="Arial" panose="020B0604020202020204" pitchFamily="34" charset="0"/>
              </a:rPr>
              <a:t>Estación </a:t>
            </a:r>
            <a:endParaRPr lang="es-ES" sz="11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aseline="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G9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Graficas(m)'!$CF$20:$CF$32</c:f>
              <c:numCache>
                <c:formatCode>0.00</c:formatCode>
                <c:ptCount val="13"/>
                <c:pt idx="0">
                  <c:v>0</c:v>
                </c:pt>
                <c:pt idx="1">
                  <c:v>1.3</c:v>
                </c:pt>
                <c:pt idx="2">
                  <c:v>4.4000000000000004</c:v>
                </c:pt>
                <c:pt idx="3">
                  <c:v>4.9889763100685984</c:v>
                </c:pt>
                <c:pt idx="4">
                  <c:v>7.1889763100685986</c:v>
                </c:pt>
                <c:pt idx="5">
                  <c:v>9.1623308137190058</c:v>
                </c:pt>
                <c:pt idx="6">
                  <c:v>24.562330813719004</c:v>
                </c:pt>
                <c:pt idx="7">
                  <c:v>24.661099647778521</c:v>
                </c:pt>
              </c:numCache>
            </c:numRef>
          </c:xVal>
          <c:yVal>
            <c:numRef>
              <c:f>'27-jul-2019 P Graficas(m)'!$CG$20:$CG$32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-0.11448539722592682</c:v>
                </c:pt>
                <c:pt idx="4">
                  <c:v>-0.11448539722592682</c:v>
                </c:pt>
                <c:pt idx="5">
                  <c:v>-0.83272769820983128</c:v>
                </c:pt>
                <c:pt idx="6">
                  <c:v>-0.83272769820983128</c:v>
                </c:pt>
                <c:pt idx="7">
                  <c:v>-0.84837114471385455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A3-4BD9-814F-6DA38104BE8C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graficas(m)'!$CF$20:$CF$32</c:f>
              <c:numCache>
                <c:formatCode>0.00</c:formatCode>
                <c:ptCount val="13"/>
                <c:pt idx="0">
                  <c:v>0</c:v>
                </c:pt>
                <c:pt idx="1">
                  <c:v>5.34</c:v>
                </c:pt>
                <c:pt idx="2">
                  <c:v>7.0021742684665949</c:v>
                </c:pt>
                <c:pt idx="3">
                  <c:v>15.002174268466595</c:v>
                </c:pt>
                <c:pt idx="4">
                  <c:v>23.240704421685329</c:v>
                </c:pt>
                <c:pt idx="5">
                  <c:v>32.918029400188217</c:v>
                </c:pt>
                <c:pt idx="6">
                  <c:v>48.859102923340203</c:v>
                </c:pt>
              </c:numCache>
            </c:numRef>
          </c:xVal>
          <c:yVal>
            <c:numRef>
              <c:f>'5-Jul-2019 P graficas(m)'!$CG$20:$CG$32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-1.0386417578970817</c:v>
                </c:pt>
                <c:pt idx="3">
                  <c:v>-1.0386417578970817</c:v>
                </c:pt>
                <c:pt idx="4">
                  <c:v>-0.31786376537394867</c:v>
                </c:pt>
                <c:pt idx="5">
                  <c:v>-1.5060898635741367</c:v>
                </c:pt>
                <c:pt idx="6">
                  <c:v>-2.6207983140052589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A3-4BD9-814F-6DA38104BE8C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graficas(m)'!$CF$20:$CF$32</c:f>
              <c:numCache>
                <c:formatCode>0.00</c:formatCode>
                <c:ptCount val="13"/>
                <c:pt idx="0">
                  <c:v>0</c:v>
                </c:pt>
                <c:pt idx="1">
                  <c:v>1.5999999999999996</c:v>
                </c:pt>
                <c:pt idx="2">
                  <c:v>2.8802500789158705</c:v>
                </c:pt>
                <c:pt idx="3">
                  <c:v>6.5352341761176103</c:v>
                </c:pt>
                <c:pt idx="4">
                  <c:v>7.5020090057359345</c:v>
                </c:pt>
                <c:pt idx="5">
                  <c:v>9.5940178717286013</c:v>
                </c:pt>
                <c:pt idx="6">
                  <c:v>12.794017871728601</c:v>
                </c:pt>
                <c:pt idx="7">
                  <c:v>19.64258631805372</c:v>
                </c:pt>
                <c:pt idx="8">
                  <c:v>21.539982434087413</c:v>
                </c:pt>
                <c:pt idx="9">
                  <c:v>24.139982434087411</c:v>
                </c:pt>
                <c:pt idx="10">
                  <c:v>29.560126763844504</c:v>
                </c:pt>
                <c:pt idx="11">
                  <c:v>40.810126763844508</c:v>
                </c:pt>
                <c:pt idx="12">
                  <c:v>42.105179871363774</c:v>
                </c:pt>
              </c:numCache>
            </c:numRef>
          </c:xVal>
          <c:yVal>
            <c:numRef>
              <c:f>'11-Jul-2019 P graficas(m)'!$CG$20:$CG$32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-0.22574263096700956</c:v>
                </c:pt>
                <c:pt idx="3">
                  <c:v>-0.417292230816184</c:v>
                </c:pt>
                <c:pt idx="4">
                  <c:v>-1.021400192042037</c:v>
                </c:pt>
                <c:pt idx="5">
                  <c:v>-1.2044272518121193</c:v>
                </c:pt>
                <c:pt idx="6">
                  <c:v>-1.2044272518121193</c:v>
                </c:pt>
                <c:pt idx="7">
                  <c:v>-0.36352878231660191</c:v>
                </c:pt>
                <c:pt idx="8">
                  <c:v>-0.26409046545500853</c:v>
                </c:pt>
                <c:pt idx="9">
                  <c:v>-0.26409046545500853</c:v>
                </c:pt>
                <c:pt idx="10">
                  <c:v>0.30558965935370314</c:v>
                </c:pt>
                <c:pt idx="11">
                  <c:v>0.30558965935370314</c:v>
                </c:pt>
                <c:pt idx="12">
                  <c:v>0.19228719378174777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5A3-4BD9-814F-6DA38104BE8C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graficas(m)'!$CF$20:$CF$32</c:f>
              <c:numCache>
                <c:formatCode>0.00</c:formatCode>
                <c:ptCount val="13"/>
                <c:pt idx="0">
                  <c:v>0</c:v>
                </c:pt>
                <c:pt idx="1">
                  <c:v>2.2100000000000009</c:v>
                </c:pt>
                <c:pt idx="2">
                  <c:v>5.6358788702323466</c:v>
                </c:pt>
                <c:pt idx="3">
                  <c:v>6.9958788702323478</c:v>
                </c:pt>
                <c:pt idx="4">
                  <c:v>8.2383052353518416</c:v>
                </c:pt>
                <c:pt idx="5">
                  <c:v>9.9124784154725987</c:v>
                </c:pt>
                <c:pt idx="6">
                  <c:v>13.912478415472599</c:v>
                </c:pt>
                <c:pt idx="7">
                  <c:v>21.220253901361865</c:v>
                </c:pt>
                <c:pt idx="8">
                  <c:v>37.820253901361866</c:v>
                </c:pt>
                <c:pt idx="9">
                  <c:v>39.510941123487925</c:v>
                </c:pt>
                <c:pt idx="10">
                  <c:v>42.521356052462295</c:v>
                </c:pt>
              </c:numCache>
            </c:numRef>
          </c:xVal>
          <c:yVal>
            <c:numRef>
              <c:f>'18-Jul-2019 P graficas(m)'!$CG$20:$CG$32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-0.66592339386414112</c:v>
                </c:pt>
                <c:pt idx="3">
                  <c:v>-0.66592339386414112</c:v>
                </c:pt>
                <c:pt idx="4">
                  <c:v>-1.1678962290414625</c:v>
                </c:pt>
                <c:pt idx="5">
                  <c:v>-1.4630981310752444</c:v>
                </c:pt>
                <c:pt idx="6">
                  <c:v>-1.4630981310752444</c:v>
                </c:pt>
                <c:pt idx="7">
                  <c:v>-3.150231038654232</c:v>
                </c:pt>
                <c:pt idx="8">
                  <c:v>-3.150231038654232</c:v>
                </c:pt>
                <c:pt idx="9">
                  <c:v>-3.3279294262092427</c:v>
                </c:pt>
                <c:pt idx="10">
                  <c:v>-3.7510156531278414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5A3-4BD9-814F-6DA38104BE8C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graficas(m)'!$CF$20:$CF$32</c:f>
              <c:numCache>
                <c:formatCode>0.00</c:formatCode>
                <c:ptCount val="13"/>
                <c:pt idx="0">
                  <c:v>0</c:v>
                </c:pt>
                <c:pt idx="1">
                  <c:v>2.3000000000000007</c:v>
                </c:pt>
                <c:pt idx="2">
                  <c:v>4.0119017293312762</c:v>
                </c:pt>
                <c:pt idx="3">
                  <c:v>7.1119017293312758</c:v>
                </c:pt>
                <c:pt idx="4">
                  <c:v>8.6398516080398586</c:v>
                </c:pt>
                <c:pt idx="5">
                  <c:v>11.528816232505923</c:v>
                </c:pt>
                <c:pt idx="6">
                  <c:v>35.628816232505919</c:v>
                </c:pt>
                <c:pt idx="7">
                  <c:v>36.022739333710803</c:v>
                </c:pt>
              </c:numCache>
            </c:numRef>
          </c:xVal>
          <c:yVal>
            <c:numRef>
              <c:f>'25-Jul-2019 P graficas(m)'!$CG$20:$CG$32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-0.55623058987490503</c:v>
                </c:pt>
                <c:pt idx="3">
                  <c:v>-0.55623058987490503</c:v>
                </c:pt>
                <c:pt idx="4">
                  <c:v>-1.3014615394163362</c:v>
                </c:pt>
                <c:pt idx="5">
                  <c:v>-1.5542131933845451</c:v>
                </c:pt>
                <c:pt idx="6">
                  <c:v>-1.5542131933845451</c:v>
                </c:pt>
                <c:pt idx="7">
                  <c:v>-1.623672464451317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5A3-4BD9-814F-6DA38104B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s-ES" sz="1000" b="0" i="0" baseline="0">
                    <a:effectLst/>
                  </a:rPr>
                  <a:t>Longitud (m)</a:t>
                </a:r>
                <a:endParaRPr lang="es-ES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2702357157114829"/>
              <c:y val="0.90327857846794291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CO" sz="1000" b="0" i="0" baseline="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Inclinación </a:t>
                </a:r>
                <a:endParaRPr lang="es-ES" sz="1000" b="0"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>
                  <a:defRPr sz="1000"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1000" b="0" i="0" baseline="0">
                    <a:effectLst/>
                    <a:latin typeface="Arial" panose="020B0604020202020204" pitchFamily="34" charset="0"/>
                    <a:cs typeface="Arial" panose="020B0604020202020204" pitchFamily="34" charset="0"/>
                  </a:rPr>
                  <a:t> (m)</a:t>
                </a:r>
                <a:endParaRPr lang="es-ES" sz="1000" b="0">
                  <a:effectLst/>
                  <a:latin typeface="Arial" panose="020B0604020202020204" pitchFamily="34" charset="0"/>
                  <a:cs typeface="Arial" panose="020B0604020202020204" pitchFamily="34" charset="0"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 rtl="0">
              <a:defRPr/>
            </a:pPr>
            <a:r>
              <a:rPr lang="es-CO"/>
              <a:t>Estación </a:t>
            </a:r>
            <a:r>
              <a:rPr lang="en-US"/>
              <a:t>G05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xVal>
            <c:numRef>
              <c:f>'27-jul-2019 P Graficas(m)'!$AR$20:$AR$32</c:f>
              <c:numCache>
                <c:formatCode>0.00</c:formatCode>
                <c:ptCount val="13"/>
                <c:pt idx="0">
                  <c:v>0</c:v>
                </c:pt>
                <c:pt idx="1">
                  <c:v>1.1000000000000001</c:v>
                </c:pt>
                <c:pt idx="2">
                  <c:v>4.4953404181655507</c:v>
                </c:pt>
                <c:pt idx="3">
                  <c:v>6.8938784030113816</c:v>
                </c:pt>
                <c:pt idx="4">
                  <c:v>9.1490881574093379</c:v>
                </c:pt>
              </c:numCache>
            </c:numRef>
          </c:xVal>
          <c:yVal>
            <c:numRef>
              <c:f>'27-jul-2019 P Graficas(m)'!$AS$20:$AS$32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-0.17794225122600904</c:v>
                </c:pt>
                <c:pt idx="3">
                  <c:v>-0.26170104331201138</c:v>
                </c:pt>
                <c:pt idx="4">
                  <c:v>-0.6593553701692817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85-4B8E-8C23-A6E8654F959D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270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graficas(m)'!$AR$20:$AR$32</c:f>
              <c:numCache>
                <c:formatCode>0.00</c:formatCode>
                <c:ptCount val="13"/>
                <c:pt idx="0">
                  <c:v>0</c:v>
                </c:pt>
                <c:pt idx="1">
                  <c:v>4.8</c:v>
                </c:pt>
                <c:pt idx="2">
                  <c:v>7.45</c:v>
                </c:pt>
                <c:pt idx="3">
                  <c:v>12.787544890517065</c:v>
                </c:pt>
                <c:pt idx="4">
                  <c:v>18.180323230166518</c:v>
                </c:pt>
                <c:pt idx="5">
                  <c:v>19.371378612136105</c:v>
                </c:pt>
              </c:numCache>
            </c:numRef>
          </c:xVal>
          <c:yVal>
            <c:numRef>
              <c:f>'5-Jul-2019 P graficas(m)'!$AS$20:$AS$32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-0.75014301417475271</c:v>
                </c:pt>
                <c:pt idx="4">
                  <c:v>-1.6042751932944133</c:v>
                </c:pt>
                <c:pt idx="5">
                  <c:v>-1.7505184053805902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785-4B8E-8C23-A6E8654F959D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graficas(m)'!$AR$20:$AR$32</c:f>
              <c:numCache>
                <c:formatCode>0.00</c:formatCode>
                <c:ptCount val="13"/>
                <c:pt idx="0">
                  <c:v>0</c:v>
                </c:pt>
                <c:pt idx="1">
                  <c:v>3.7394023265847074</c:v>
                </c:pt>
                <c:pt idx="2">
                  <c:v>7.6794023265847073</c:v>
                </c:pt>
                <c:pt idx="3">
                  <c:v>12.667222577883827</c:v>
                </c:pt>
                <c:pt idx="4">
                  <c:v>13.875349621748544</c:v>
                </c:pt>
              </c:numCache>
            </c:numRef>
          </c:xVal>
          <c:yVal>
            <c:numRef>
              <c:f>'11-Jul-2019 P graficas(m)'!$AS$20:$AS$32</c:f>
              <c:numCache>
                <c:formatCode>0.00</c:formatCode>
                <c:ptCount val="13"/>
                <c:pt idx="0">
                  <c:v>0</c:v>
                </c:pt>
                <c:pt idx="1">
                  <c:v>0.393027021886377</c:v>
                </c:pt>
                <c:pt idx="2">
                  <c:v>0.393027021886377</c:v>
                </c:pt>
                <c:pt idx="3">
                  <c:v>4.4244653165750547E-2</c:v>
                </c:pt>
                <c:pt idx="4">
                  <c:v>-0.12554653000552937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785-4B8E-8C23-A6E8654F959D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270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graficas(m)'!$AR$20:$AR$32</c:f>
              <c:numCache>
                <c:formatCode>0.00</c:formatCode>
                <c:ptCount val="13"/>
                <c:pt idx="0">
                  <c:v>0</c:v>
                </c:pt>
                <c:pt idx="1">
                  <c:v>7.5399999999999991</c:v>
                </c:pt>
                <c:pt idx="2">
                  <c:v>11.888608422673151</c:v>
                </c:pt>
              </c:numCache>
            </c:numRef>
          </c:xVal>
          <c:yVal>
            <c:numRef>
              <c:f>'18-Jul-2019 P graficas(m)'!$AS$20:$AS$32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-0.84528384951809343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785-4B8E-8C23-A6E8654F959D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graficas(m)'!$AR$20:$AR$32</c:f>
              <c:numCache>
                <c:formatCode>0.00</c:formatCode>
                <c:ptCount val="13"/>
                <c:pt idx="0">
                  <c:v>0</c:v>
                </c:pt>
                <c:pt idx="1">
                  <c:v>0.9975640502598242</c:v>
                </c:pt>
                <c:pt idx="2">
                  <c:v>1.6575640502598243</c:v>
                </c:pt>
                <c:pt idx="3">
                  <c:v>2.1220762260955555</c:v>
                </c:pt>
                <c:pt idx="4">
                  <c:v>2.7836146353561784</c:v>
                </c:pt>
                <c:pt idx="5">
                  <c:v>4.0009669762139755</c:v>
                </c:pt>
              </c:numCache>
            </c:numRef>
          </c:xVal>
          <c:yVal>
            <c:numRef>
              <c:f>'25-Jul-2019 P graficas(m)'!$AS$20:$AS$32</c:f>
              <c:numCache>
                <c:formatCode>0.00</c:formatCode>
                <c:ptCount val="13"/>
                <c:pt idx="0">
                  <c:v>0</c:v>
                </c:pt>
                <c:pt idx="1">
                  <c:v>6.9756473744125302E-2</c:v>
                </c:pt>
                <c:pt idx="2">
                  <c:v>6.9756473744125302E-2</c:v>
                </c:pt>
                <c:pt idx="3">
                  <c:v>-1.0799515059186913</c:v>
                </c:pt>
                <c:pt idx="4">
                  <c:v>-1.7893645964892859</c:v>
                </c:pt>
                <c:pt idx="5">
                  <c:v>-2.1849063492892191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785-4B8E-8C23-A6E8654F9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Longitud (m)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/>
                </a:pPr>
                <a:r>
                  <a:rPr lang="es-CO"/>
                  <a:t>Inclinación</a:t>
                </a:r>
                <a:r>
                  <a:rPr lang="es-ES"/>
                  <a:t> (m)</a:t>
                </a:r>
              </a:p>
            </c:rich>
          </c:tx>
          <c:layout>
            <c:manualLayout>
              <c:xMode val="edge"/>
              <c:yMode val="edge"/>
              <c:x val="2.1129763215063629E-2"/>
              <c:y val="0.37775567730192328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 rtl="0">
              <a:defRPr/>
            </a:pPr>
            <a:r>
              <a:rPr lang="es-CO"/>
              <a:t>Estación </a:t>
            </a:r>
            <a:r>
              <a:rPr lang="en-US"/>
              <a:t>G06</a:t>
            </a:r>
          </a:p>
        </c:rich>
      </c:tx>
      <c:layout>
        <c:manualLayout>
          <c:xMode val="edge"/>
          <c:yMode val="edge"/>
          <c:x val="0.44063722256309246"/>
          <c:y val="2.214568430891078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Graficas(m)'!$BB$20:$BB$32</c:f>
              <c:numCache>
                <c:formatCode>0.00</c:formatCode>
                <c:ptCount val="13"/>
                <c:pt idx="0">
                  <c:v>0</c:v>
                </c:pt>
                <c:pt idx="1">
                  <c:v>3.7</c:v>
                </c:pt>
                <c:pt idx="2">
                  <c:v>6.2964367903618914</c:v>
                </c:pt>
                <c:pt idx="3">
                  <c:v>9.9284573691182487</c:v>
                </c:pt>
                <c:pt idx="4">
                  <c:v>14.128457369118248</c:v>
                </c:pt>
                <c:pt idx="5">
                  <c:v>17.216660933202661</c:v>
                </c:pt>
                <c:pt idx="6">
                  <c:v>18.516660933202662</c:v>
                </c:pt>
                <c:pt idx="7">
                  <c:v>19.543599402349582</c:v>
                </c:pt>
              </c:numCache>
            </c:numRef>
          </c:xVal>
          <c:yVal>
            <c:numRef>
              <c:f>'27-jul-2019 P Graficas(m)'!$BC$20:$BC$32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-0.13607348623165394</c:v>
                </c:pt>
                <c:pt idx="3">
                  <c:v>-0.84206676912486977</c:v>
                </c:pt>
                <c:pt idx="4">
                  <c:v>-0.84206676912486977</c:v>
                </c:pt>
                <c:pt idx="5">
                  <c:v>-0.57188396660712937</c:v>
                </c:pt>
                <c:pt idx="6">
                  <c:v>-0.57188396660712937</c:v>
                </c:pt>
                <c:pt idx="7">
                  <c:v>-0.96608871110695893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1A-4E91-ADD5-0B54DE4EAF9D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graficas(m)'!$BB$20:$BB$32</c:f>
              <c:numCache>
                <c:formatCode>0.00</c:formatCode>
                <c:ptCount val="13"/>
                <c:pt idx="0">
                  <c:v>0</c:v>
                </c:pt>
                <c:pt idx="1">
                  <c:v>2.13</c:v>
                </c:pt>
                <c:pt idx="2">
                  <c:v>6.0046825948477469</c:v>
                </c:pt>
                <c:pt idx="3">
                  <c:v>9.4013455040872511</c:v>
                </c:pt>
                <c:pt idx="4">
                  <c:v>14.688434970464321</c:v>
                </c:pt>
                <c:pt idx="5">
                  <c:v>19.774802494280109</c:v>
                </c:pt>
                <c:pt idx="6">
                  <c:v>34.105136318008242</c:v>
                </c:pt>
              </c:numCache>
            </c:numRef>
          </c:xVal>
          <c:yVal>
            <c:numRef>
              <c:f>'5-Jul-2019 P graficas(m)'!$BC$20:$BC$32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-0.20306351022262206</c:v>
                </c:pt>
                <c:pt idx="3">
                  <c:v>-1.6448613743480422</c:v>
                </c:pt>
                <c:pt idx="4">
                  <c:v>-2.0145706851919063</c:v>
                </c:pt>
                <c:pt idx="5">
                  <c:v>-3.0957114774442545</c:v>
                </c:pt>
                <c:pt idx="6">
                  <c:v>-3.8467324495304984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1A-4E91-ADD5-0B54DE4EAF9D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graficas(m)'!$BB$20:$BB$32</c:f>
              <c:numCache>
                <c:formatCode>0.00</c:formatCode>
                <c:ptCount val="13"/>
                <c:pt idx="0">
                  <c:v>0</c:v>
                </c:pt>
                <c:pt idx="1">
                  <c:v>6.14</c:v>
                </c:pt>
                <c:pt idx="2">
                  <c:v>7.1360741780330628</c:v>
                </c:pt>
                <c:pt idx="3">
                  <c:v>13.641225556572161</c:v>
                </c:pt>
                <c:pt idx="4">
                  <c:v>15.68122555657216</c:v>
                </c:pt>
                <c:pt idx="5">
                  <c:v>17.574440176098737</c:v>
                </c:pt>
                <c:pt idx="6">
                  <c:v>23.930565835940186</c:v>
                </c:pt>
                <c:pt idx="7">
                  <c:v>27.307665862471204</c:v>
                </c:pt>
                <c:pt idx="8">
                  <c:v>28.327665862471203</c:v>
                </c:pt>
                <c:pt idx="9">
                  <c:v>30.320055258654694</c:v>
                </c:pt>
              </c:numCache>
            </c:numRef>
          </c:xVal>
          <c:yVal>
            <c:numRef>
              <c:f>'11-Jul-2019 P graficas(m)'!$BC$20:$BC$32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-0.36254135192520903</c:v>
                </c:pt>
                <c:pt idx="3">
                  <c:v>0.20658564821699882</c:v>
                </c:pt>
                <c:pt idx="4">
                  <c:v>0.20658564821699882</c:v>
                </c:pt>
                <c:pt idx="5">
                  <c:v>-0.30069968018394205</c:v>
                </c:pt>
                <c:pt idx="6">
                  <c:v>-7.8738881156035917E-2</c:v>
                </c:pt>
                <c:pt idx="7">
                  <c:v>0.21671908675852533</c:v>
                </c:pt>
                <c:pt idx="8">
                  <c:v>0.21671908675852533</c:v>
                </c:pt>
                <c:pt idx="9">
                  <c:v>4.2407601263208999E-2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71A-4E91-ADD5-0B54DE4EAF9D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graficas(m)'!$BB$20:$BB$32</c:f>
              <c:numCache>
                <c:formatCode>0.00</c:formatCode>
                <c:ptCount val="13"/>
                <c:pt idx="0">
                  <c:v>0</c:v>
                </c:pt>
                <c:pt idx="1">
                  <c:v>5.7564911636299918</c:v>
                </c:pt>
                <c:pt idx="2">
                  <c:v>6.3902627276245969</c:v>
                </c:pt>
                <c:pt idx="3">
                  <c:v>7.1630033886558504</c:v>
                </c:pt>
                <c:pt idx="4">
                  <c:v>11.263003388655852</c:v>
                </c:pt>
                <c:pt idx="5">
                  <c:v>13.756913514305413</c:v>
                </c:pt>
                <c:pt idx="6">
                  <c:v>15.316913514305412</c:v>
                </c:pt>
                <c:pt idx="7">
                  <c:v>20.437354262496985</c:v>
                </c:pt>
                <c:pt idx="8">
                  <c:v>23.789169471369995</c:v>
                </c:pt>
                <c:pt idx="9">
                  <c:v>25.329169471369994</c:v>
                </c:pt>
                <c:pt idx="10">
                  <c:v>29.353840923505416</c:v>
                </c:pt>
              </c:numCache>
            </c:numRef>
          </c:xVal>
          <c:yVal>
            <c:numRef>
              <c:f>'18-Jul-2019 P graficas(m)'!$BC$20:$BC$32</c:f>
              <c:numCache>
                <c:formatCode>0.00</c:formatCode>
                <c:ptCount val="13"/>
                <c:pt idx="0">
                  <c:v>0</c:v>
                </c:pt>
                <c:pt idx="1">
                  <c:v>-0.20102110100640558</c:v>
                </c:pt>
                <c:pt idx="2">
                  <c:v>-0.29009188562084753</c:v>
                </c:pt>
                <c:pt idx="3">
                  <c:v>-0.49714712170286385</c:v>
                </c:pt>
                <c:pt idx="4">
                  <c:v>-0.49714712170286385</c:v>
                </c:pt>
                <c:pt idx="5">
                  <c:v>-0.32275593734255059</c:v>
                </c:pt>
                <c:pt idx="6">
                  <c:v>-0.32275593734255059</c:v>
                </c:pt>
                <c:pt idx="7">
                  <c:v>-0.77073645506551358</c:v>
                </c:pt>
                <c:pt idx="8">
                  <c:v>-0.53635470328525259</c:v>
                </c:pt>
                <c:pt idx="9">
                  <c:v>-0.53635470328525259</c:v>
                </c:pt>
                <c:pt idx="10">
                  <c:v>-1.3186715843290866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71A-4E91-ADD5-0B54DE4EAF9D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graficas(m)'!$BB$20:$BB$32</c:f>
              <c:numCache>
                <c:formatCode>0.00</c:formatCode>
                <c:ptCount val="13"/>
                <c:pt idx="0">
                  <c:v>0</c:v>
                </c:pt>
                <c:pt idx="1">
                  <c:v>6.1</c:v>
                </c:pt>
                <c:pt idx="2">
                  <c:v>6.9156770083329846</c:v>
                </c:pt>
                <c:pt idx="3">
                  <c:v>18.915677008332985</c:v>
                </c:pt>
                <c:pt idx="4">
                  <c:v>21.362319368481689</c:v>
                </c:pt>
                <c:pt idx="5">
                  <c:v>21.964988873950102</c:v>
                </c:pt>
                <c:pt idx="6">
                  <c:v>23.540681278769632</c:v>
                </c:pt>
              </c:numCache>
            </c:numRef>
          </c:xVal>
          <c:yVal>
            <c:numRef>
              <c:f>'25-Jul-2019 P graficas(m)'!$BC$20:$BC$32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-0.38035643556662962</c:v>
                </c:pt>
                <c:pt idx="3">
                  <c:v>-0.38035643556662962</c:v>
                </c:pt>
                <c:pt idx="4">
                  <c:v>-0.2521333427714173</c:v>
                </c:pt>
                <c:pt idx="5">
                  <c:v>-0.4956276284917609</c:v>
                </c:pt>
                <c:pt idx="6">
                  <c:v>-0.77346471275884898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71A-4E91-ADD5-0B54DE4EA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Longitud (m)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>
                <a:solidFill>
                  <a:schemeClr val="tx1">
                    <a:alpha val="50000"/>
                  </a:schemeClr>
                </a:solidFill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Inclinación </a:t>
                </a:r>
                <a:r>
                  <a:rPr lang="es-ES"/>
                  <a:t>(m)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ln>
      <a:solidFill>
        <a:schemeClr val="tx1"/>
      </a:solidFill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 rtl="0">
              <a:defRPr/>
            </a:pPr>
            <a:r>
              <a:rPr lang="es-CO"/>
              <a:t>Estación </a:t>
            </a:r>
            <a:r>
              <a:rPr lang="en-US"/>
              <a:t>G07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Graficas(m)'!$BL$20:$BL$32</c:f>
              <c:numCache>
                <c:formatCode>0.00</c:formatCode>
                <c:ptCount val="13"/>
                <c:pt idx="0">
                  <c:v>0</c:v>
                </c:pt>
                <c:pt idx="1">
                  <c:v>2.8</c:v>
                </c:pt>
                <c:pt idx="2">
                  <c:v>6.2</c:v>
                </c:pt>
                <c:pt idx="3">
                  <c:v>9.7863009131302849</c:v>
                </c:pt>
                <c:pt idx="4">
                  <c:v>12.286300913130285</c:v>
                </c:pt>
                <c:pt idx="5">
                  <c:v>14.748320295660804</c:v>
                </c:pt>
                <c:pt idx="6">
                  <c:v>17.31630998120816</c:v>
                </c:pt>
              </c:numCache>
            </c:numRef>
          </c:xVal>
          <c:yVal>
            <c:numRef>
              <c:f>'27-jul-2019 P Graficas(m)'!$BM$20:$BM$32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0.31376067389156942</c:v>
                </c:pt>
                <c:pt idx="4">
                  <c:v>0.31376067389156942</c:v>
                </c:pt>
                <c:pt idx="5">
                  <c:v>-0.12035977027575639</c:v>
                </c:pt>
                <c:pt idx="6">
                  <c:v>-0.52708937938035638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E9-41C1-A096-90C8E2250A38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graficas(m)'!$BL$20:$BL$32</c:f>
              <c:numCache>
                <c:formatCode>0.00</c:formatCode>
                <c:ptCount val="13"/>
                <c:pt idx="0">
                  <c:v>0</c:v>
                </c:pt>
                <c:pt idx="1">
                  <c:v>1.17</c:v>
                </c:pt>
                <c:pt idx="2">
                  <c:v>6.8672149104211879</c:v>
                </c:pt>
                <c:pt idx="3">
                  <c:v>12.173980201892586</c:v>
                </c:pt>
                <c:pt idx="4">
                  <c:v>16.74282355208258</c:v>
                </c:pt>
                <c:pt idx="5">
                  <c:v>17.612156795742742</c:v>
                </c:pt>
                <c:pt idx="6">
                  <c:v>18.27195788961042</c:v>
                </c:pt>
              </c:numCache>
            </c:numRef>
          </c:xVal>
          <c:yVal>
            <c:numRef>
              <c:f>'5-Jul-2019 P graficas(m)'!$BM$20:$BM$32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-0.69953003114554657</c:v>
                </c:pt>
                <c:pt idx="3">
                  <c:v>-0.51421370365526642</c:v>
                </c:pt>
                <c:pt idx="4">
                  <c:v>-0.83369835340336029</c:v>
                </c:pt>
                <c:pt idx="5">
                  <c:v>-1.0666354939956286</c:v>
                </c:pt>
                <c:pt idx="6">
                  <c:v>-1.2311423830034025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AE9-41C1-A096-90C8E2250A38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graficas(m)'!$BL$20:$BL$32</c:f>
              <c:numCache>
                <c:formatCode>0.00</c:formatCode>
                <c:ptCount val="13"/>
                <c:pt idx="0">
                  <c:v>0</c:v>
                </c:pt>
                <c:pt idx="1">
                  <c:v>4.1542988645790269</c:v>
                </c:pt>
                <c:pt idx="2">
                  <c:v>6.6008227271849798</c:v>
                </c:pt>
                <c:pt idx="3">
                  <c:v>7.27989081081809</c:v>
                </c:pt>
                <c:pt idx="4">
                  <c:v>7.27989081081809</c:v>
                </c:pt>
                <c:pt idx="5">
                  <c:v>10.136556378007253</c:v>
                </c:pt>
                <c:pt idx="6">
                  <c:v>11.331990015717347</c:v>
                </c:pt>
              </c:numCache>
            </c:numRef>
          </c:xVal>
          <c:yVal>
            <c:numRef>
              <c:f>'11-Jul-2019 P graficas(m)'!$BM$20:$BM$32</c:f>
              <c:numCache>
                <c:formatCode>0.00</c:formatCode>
                <c:ptCount val="13"/>
                <c:pt idx="0">
                  <c:v>0</c:v>
                </c:pt>
                <c:pt idx="1">
                  <c:v>-0.21771757797064636</c:v>
                </c:pt>
                <c:pt idx="2">
                  <c:v>3.9422441667781166E-2</c:v>
                </c:pt>
                <c:pt idx="3">
                  <c:v>7.5010891912982963E-2</c:v>
                </c:pt>
                <c:pt idx="4">
                  <c:v>-0.58498910808701721</c:v>
                </c:pt>
                <c:pt idx="5">
                  <c:v>-1.6247303437970499</c:v>
                </c:pt>
                <c:pt idx="6">
                  <c:v>-1.7293172350942396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AE9-41C1-A096-90C8E2250A38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graficas(m)'!$BL$20:$BL$32</c:f>
              <c:numCache>
                <c:formatCode>0.00</c:formatCode>
                <c:ptCount val="13"/>
                <c:pt idx="0">
                  <c:v>0</c:v>
                </c:pt>
                <c:pt idx="1">
                  <c:v>1.7105776600334306</c:v>
                </c:pt>
                <c:pt idx="2">
                  <c:v>4.7863566270775184</c:v>
                </c:pt>
                <c:pt idx="3">
                  <c:v>6.8863566270775181</c:v>
                </c:pt>
                <c:pt idx="4">
                  <c:v>7.2488797418921784</c:v>
                </c:pt>
                <c:pt idx="5">
                  <c:v>7.2488797418921784</c:v>
                </c:pt>
                <c:pt idx="6">
                  <c:v>13.126428460633477</c:v>
                </c:pt>
                <c:pt idx="7">
                  <c:v>14.406678539549349</c:v>
                </c:pt>
                <c:pt idx="8">
                  <c:v>20.613415852231299</c:v>
                </c:pt>
              </c:numCache>
            </c:numRef>
          </c:xVal>
          <c:yVal>
            <c:numRef>
              <c:f>'18-Jul-2019 P graficas(m)'!$BM$20:$BM$32</c:f>
              <c:numCache>
                <c:formatCode>0.00</c:formatCode>
                <c:ptCount val="13"/>
                <c:pt idx="0">
                  <c:v>0</c:v>
                </c:pt>
                <c:pt idx="1">
                  <c:v>-0.17978895682036403</c:v>
                </c:pt>
                <c:pt idx="2">
                  <c:v>-0.34098370204863104</c:v>
                </c:pt>
                <c:pt idx="3">
                  <c:v>-0.34098370204863104</c:v>
                </c:pt>
                <c:pt idx="4">
                  <c:v>-0.51003100674491098</c:v>
                </c:pt>
                <c:pt idx="5">
                  <c:v>-0.71003100674491026</c:v>
                </c:pt>
                <c:pt idx="6">
                  <c:v>-0.19581212453372721</c:v>
                </c:pt>
                <c:pt idx="7">
                  <c:v>-0.42155475550073673</c:v>
                </c:pt>
                <c:pt idx="8">
                  <c:v>-1.8544929716711569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AE9-41C1-A096-90C8E2250A38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graficas(m)'!$BL$20:$BL$32</c:f>
              <c:numCache>
                <c:formatCode>0.00</c:formatCode>
                <c:ptCount val="13"/>
                <c:pt idx="0">
                  <c:v>0</c:v>
                </c:pt>
                <c:pt idx="1">
                  <c:v>4.0600990818404386</c:v>
                </c:pt>
                <c:pt idx="2">
                  <c:v>7.0527912326199109</c:v>
                </c:pt>
                <c:pt idx="3">
                  <c:v>8.5028836918785498</c:v>
                </c:pt>
                <c:pt idx="4">
                  <c:v>8.8515518362106622</c:v>
                </c:pt>
                <c:pt idx="5">
                  <c:v>22.49113921542974</c:v>
                </c:pt>
              </c:numCache>
            </c:numRef>
          </c:xVal>
          <c:yVal>
            <c:numRef>
              <c:f>'25-Jul-2019 P graficas(m)'!$BM$20:$BM$32</c:f>
              <c:numCache>
                <c:formatCode>0.00</c:formatCode>
                <c:ptCount val="13"/>
                <c:pt idx="0">
                  <c:v>0</c:v>
                </c:pt>
                <c:pt idx="1">
                  <c:v>-0.57060971393626825</c:v>
                </c:pt>
                <c:pt idx="2">
                  <c:v>-0.36134029270389234</c:v>
                </c:pt>
                <c:pt idx="3">
                  <c:v>-1.0375295114890113</c:v>
                </c:pt>
                <c:pt idx="4">
                  <c:v>-1.0680340214506918</c:v>
                </c:pt>
                <c:pt idx="5">
                  <c:v>-3.4730612821376767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AE9-41C1-A096-90C8E2250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Longitud (m)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Inclinación </a:t>
                </a:r>
                <a:r>
                  <a:rPr lang="es-ES"/>
                  <a:t>(m)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 rtl="0">
              <a:defRPr/>
            </a:pPr>
            <a:r>
              <a:rPr lang="es-CO"/>
              <a:t>Estación </a:t>
            </a:r>
            <a:r>
              <a:rPr lang="en-US"/>
              <a:t>G08</a:t>
            </a:r>
          </a:p>
        </c:rich>
      </c:tx>
      <c:layout>
        <c:manualLayout>
          <c:xMode val="edge"/>
          <c:yMode val="edge"/>
          <c:x val="0.45001604501956216"/>
          <c:y val="1.476378953927385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Graficas(m)'!$BV$20:$BV$32</c:f>
              <c:numCache>
                <c:formatCode>0.00</c:formatCode>
                <c:ptCount val="13"/>
                <c:pt idx="0">
                  <c:v>0</c:v>
                </c:pt>
                <c:pt idx="1">
                  <c:v>1.8</c:v>
                </c:pt>
                <c:pt idx="2">
                  <c:v>6.3</c:v>
                </c:pt>
                <c:pt idx="3">
                  <c:v>7.9935309867559674</c:v>
                </c:pt>
                <c:pt idx="4">
                  <c:v>11.538838897599916</c:v>
                </c:pt>
                <c:pt idx="5">
                  <c:v>15.523617689966898</c:v>
                </c:pt>
                <c:pt idx="6">
                  <c:v>19.169690284982689</c:v>
                </c:pt>
              </c:numCache>
            </c:numRef>
          </c:xVal>
          <c:yVal>
            <c:numRef>
              <c:f>'27-jul-2019 P Graficas(m)'!$BW$20:$BW$32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0.14816476267101888</c:v>
                </c:pt>
                <c:pt idx="4">
                  <c:v>-0.47696867692993028</c:v>
                </c:pt>
                <c:pt idx="5">
                  <c:v>-0.82559164792056294</c:v>
                </c:pt>
                <c:pt idx="6">
                  <c:v>-1.1445816663769919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C7-45CC-98D6-E7412AE833F0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graficas(m)'!$BV$20:$BV$32</c:f>
              <c:numCache>
                <c:formatCode>0.00</c:formatCode>
                <c:ptCount val="13"/>
                <c:pt idx="0">
                  <c:v>0</c:v>
                </c:pt>
                <c:pt idx="1">
                  <c:v>2.1800000000000002</c:v>
                </c:pt>
                <c:pt idx="2">
                  <c:v>10.6</c:v>
                </c:pt>
                <c:pt idx="3">
                  <c:v>14.105189666988554</c:v>
                </c:pt>
                <c:pt idx="4">
                  <c:v>19.048924587109838</c:v>
                </c:pt>
                <c:pt idx="5">
                  <c:v>25.735574652938919</c:v>
                </c:pt>
              </c:numCache>
            </c:numRef>
          </c:xVal>
          <c:yVal>
            <c:numRef>
              <c:f>'5-Jul-2019 P graficas(m)'!$BW$20:$BW$32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-0.18369920641273285</c:v>
                </c:pt>
                <c:pt idx="4">
                  <c:v>-1.0554130583007231</c:v>
                </c:pt>
                <c:pt idx="5">
                  <c:v>-2.114474386623086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2C7-45CC-98D6-E7412AE833F0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graficas(m)'!$BV$20:$BV$32</c:f>
              <c:numCache>
                <c:formatCode>0.00</c:formatCode>
                <c:ptCount val="13"/>
                <c:pt idx="0">
                  <c:v>0</c:v>
                </c:pt>
                <c:pt idx="1">
                  <c:v>0.40000000000000036</c:v>
                </c:pt>
                <c:pt idx="2">
                  <c:v>5.9786903093137749</c:v>
                </c:pt>
                <c:pt idx="3">
                  <c:v>10.176131782793977</c:v>
                </c:pt>
                <c:pt idx="4">
                  <c:v>15.276131782793978</c:v>
                </c:pt>
                <c:pt idx="5">
                  <c:v>18.9710610613859</c:v>
                </c:pt>
                <c:pt idx="6">
                  <c:v>20.96345045756939</c:v>
                </c:pt>
                <c:pt idx="7">
                  <c:v>22.420965932027457</c:v>
                </c:pt>
              </c:numCache>
            </c:numRef>
          </c:xVal>
          <c:yVal>
            <c:numRef>
              <c:f>'11-Jul-2019 P graficas(m)'!$BW$20:$BW$32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0.4880721593868857</c:v>
                </c:pt>
                <c:pt idx="3">
                  <c:v>0.6346500455373898</c:v>
                </c:pt>
                <c:pt idx="4">
                  <c:v>0.6346500455373898</c:v>
                </c:pt>
                <c:pt idx="5">
                  <c:v>0.44100700743849763</c:v>
                </c:pt>
                <c:pt idx="6">
                  <c:v>0.2666955219431813</c:v>
                </c:pt>
                <c:pt idx="7">
                  <c:v>9.6962189961243284E-3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2C7-45CC-98D6-E7412AE833F0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graficas(m)'!$BV$20:$BV$32</c:f>
              <c:numCache>
                <c:formatCode>0.00</c:formatCode>
                <c:ptCount val="13"/>
                <c:pt idx="0">
                  <c:v>0</c:v>
                </c:pt>
                <c:pt idx="1">
                  <c:v>3.67</c:v>
                </c:pt>
                <c:pt idx="2">
                  <c:v>8.4218487098976276</c:v>
                </c:pt>
                <c:pt idx="3">
                  <c:v>9.4818487098976263</c:v>
                </c:pt>
                <c:pt idx="4">
                  <c:v>9.5637639143265272</c:v>
                </c:pt>
                <c:pt idx="5">
                  <c:v>9.5637639143265272</c:v>
                </c:pt>
                <c:pt idx="6">
                  <c:v>10.858191105326444</c:v>
                </c:pt>
                <c:pt idx="7">
                  <c:v>13.349959178019748</c:v>
                </c:pt>
              </c:numCache>
            </c:numRef>
          </c:xVal>
          <c:yVal>
            <c:numRef>
              <c:f>'18-Jul-2019 P graficas(m)'!$BW$20:$BW$32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0.41573289290632959</c:v>
                </c:pt>
                <c:pt idx="3">
                  <c:v>0.41573289290632959</c:v>
                </c:pt>
                <c:pt idx="4">
                  <c:v>0.35837524927122416</c:v>
                </c:pt>
                <c:pt idx="5">
                  <c:v>-0.24162475072877371</c:v>
                </c:pt>
                <c:pt idx="6">
                  <c:v>-1.1820811543967316</c:v>
                </c:pt>
                <c:pt idx="7">
                  <c:v>-1.991705679659094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2C7-45CC-98D6-E7412AE833F0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graficas(m)'!$BV$20:$BV$32</c:f>
              <c:numCache>
                <c:formatCode>0.00</c:formatCode>
                <c:ptCount val="13"/>
                <c:pt idx="0">
                  <c:v>0</c:v>
                </c:pt>
                <c:pt idx="1">
                  <c:v>9.3000000000000007</c:v>
                </c:pt>
                <c:pt idx="2">
                  <c:v>9.6316150290220168</c:v>
                </c:pt>
                <c:pt idx="3">
                  <c:v>12.103298656344727</c:v>
                </c:pt>
                <c:pt idx="4">
                  <c:v>16.934842942089695</c:v>
                </c:pt>
                <c:pt idx="5">
                  <c:v>21.634842942089694</c:v>
                </c:pt>
                <c:pt idx="6">
                  <c:v>22.315616316521201</c:v>
                </c:pt>
              </c:numCache>
            </c:numRef>
          </c:xVal>
          <c:yVal>
            <c:numRef>
              <c:f>'25-Jul-2019 P graficas(m)'!$BW$20:$BW$32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-0.22367716138829796</c:v>
                </c:pt>
                <c:pt idx="3">
                  <c:v>-1.4291978150582609</c:v>
                </c:pt>
                <c:pt idx="4">
                  <c:v>-1.8519031673844031</c:v>
                </c:pt>
                <c:pt idx="5">
                  <c:v>-1.8519031673844031</c:v>
                </c:pt>
                <c:pt idx="6">
                  <c:v>-2.0863122385935555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2C7-45CC-98D6-E7412AE83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Longitud (m)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Inclinación </a:t>
                </a:r>
                <a:r>
                  <a:rPr lang="es-ES"/>
                  <a:t>(m)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ln>
      <a:solidFill>
        <a:schemeClr val="tx1"/>
      </a:solidFill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 rtl="0">
              <a:defRPr sz="1100"/>
            </a:pPr>
            <a:r>
              <a:rPr lang="es-CO" sz="1100"/>
              <a:t>Estación </a:t>
            </a:r>
            <a:endParaRPr lang="es-ES" sz="1100"/>
          </a:p>
          <a:p>
            <a:pPr algn="ctr" rtl="0">
              <a:defRPr sz="1100"/>
            </a:pPr>
            <a:r>
              <a:rPr lang="en-US" sz="1100"/>
              <a:t> G10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3.8</c:v>
                </c:pt>
                <c:pt idx="2">
                  <c:v>4.4000000000000004</c:v>
                </c:pt>
                <c:pt idx="3">
                  <c:v>5.1794228634059944</c:v>
                </c:pt>
                <c:pt idx="4">
                  <c:v>7.3407158912135841</c:v>
                </c:pt>
                <c:pt idx="5">
                  <c:v>14.135889386997821</c:v>
                </c:pt>
                <c:pt idx="6">
                  <c:v>16.696389544829564</c:v>
                </c:pt>
                <c:pt idx="7">
                  <c:v>18.589159471203878</c:v>
                </c:pt>
                <c:pt idx="8">
                  <c:v>24.979069292548054</c:v>
                </c:pt>
              </c:numCache>
            </c:numRef>
          </c:xVal>
          <c:yVal>
            <c:numRef>
              <c:f>'27-jul-2019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-0.44999999999999968</c:v>
                </c:pt>
                <c:pt idx="4">
                  <c:v>-1.2366463296490378</c:v>
                </c:pt>
                <c:pt idx="5">
                  <c:v>-2.4348187555508574</c:v>
                </c:pt>
                <c:pt idx="6">
                  <c:v>-1.9833334936168383</c:v>
                </c:pt>
                <c:pt idx="7">
                  <c:v>-1.8177375823962878</c:v>
                </c:pt>
                <c:pt idx="8">
                  <c:v>-4.1434745570108351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5B-4A4B-99F2-D513353B1EC3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3.187823033893586</c:v>
                </c:pt>
                <c:pt idx="2">
                  <c:v>4.1679302105007903</c:v>
                </c:pt>
                <c:pt idx="3">
                  <c:v>10.001389221875307</c:v>
                </c:pt>
                <c:pt idx="4">
                  <c:v>20.046060365094867</c:v>
                </c:pt>
                <c:pt idx="5">
                  <c:v>24.391889063713471</c:v>
                </c:pt>
                <c:pt idx="6">
                  <c:v>31.851889063713472</c:v>
                </c:pt>
              </c:numCache>
            </c:numRef>
          </c:xVal>
          <c:yVal>
            <c:numRef>
              <c:f>'5-Jul-2019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-0.27889837679250612</c:v>
                </c:pt>
                <c:pt idx="2">
                  <c:v>-0.77828792650600742</c:v>
                </c:pt>
                <c:pt idx="3">
                  <c:v>-2.5617553253147021</c:v>
                </c:pt>
                <c:pt idx="4">
                  <c:v>-3.6174928043180019</c:v>
                </c:pt>
                <c:pt idx="5">
                  <c:v>-4.3058044504950175</c:v>
                </c:pt>
                <c:pt idx="6">
                  <c:v>-4.3058044504950175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5B-4A4B-99F2-D513353B1EC3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5.0999999999999996</c:v>
                </c:pt>
                <c:pt idx="2">
                  <c:v>8.5392749920764253</c:v>
                </c:pt>
                <c:pt idx="3">
                  <c:v>15.044426370615522</c:v>
                </c:pt>
                <c:pt idx="4">
                  <c:v>16.554426370615523</c:v>
                </c:pt>
                <c:pt idx="5">
                  <c:v>16.724035989846808</c:v>
                </c:pt>
                <c:pt idx="6">
                  <c:v>17.177189883365134</c:v>
                </c:pt>
              </c:numCache>
            </c:numRef>
          </c:xVal>
          <c:yVal>
            <c:numRef>
              <c:f>'11-Jul-2019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-1.2517937245719482</c:v>
                </c:pt>
                <c:pt idx="3">
                  <c:v>-0.68266672442974052</c:v>
                </c:pt>
                <c:pt idx="4">
                  <c:v>-0.68266672442974052</c:v>
                </c:pt>
                <c:pt idx="5">
                  <c:v>-0.7886505772763811</c:v>
                </c:pt>
                <c:pt idx="6">
                  <c:v>-0.99995970814673085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5B-4A4B-99F2-D513353B1EC3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3.5</c:v>
                </c:pt>
                <c:pt idx="2">
                  <c:v>4.7802500789158708</c:v>
                </c:pt>
                <c:pt idx="3">
                  <c:v>10.880250078915868</c:v>
                </c:pt>
                <c:pt idx="4">
                  <c:v>13.950081092014738</c:v>
                </c:pt>
                <c:pt idx="5">
                  <c:v>22.252010449907651</c:v>
                </c:pt>
              </c:numCache>
            </c:numRef>
          </c:xVal>
          <c:yVal>
            <c:numRef>
              <c:f>'18-Jul-2019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-0.22574263096700956</c:v>
                </c:pt>
                <c:pt idx="3">
                  <c:v>-0.22574263096700956</c:v>
                </c:pt>
                <c:pt idx="4">
                  <c:v>-0.65717924394321259</c:v>
                </c:pt>
                <c:pt idx="5">
                  <c:v>-2.1210333816754354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5B-4A4B-99F2-D513353B1EC3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3.6999999999999993</c:v>
                </c:pt>
                <c:pt idx="2">
                  <c:v>11.427366045797067</c:v>
                </c:pt>
                <c:pt idx="3">
                  <c:v>14.312222391609806</c:v>
                </c:pt>
                <c:pt idx="4">
                  <c:v>18.329246698392428</c:v>
                </c:pt>
                <c:pt idx="5">
                  <c:v>27.057932138165896</c:v>
                </c:pt>
                <c:pt idx="6">
                  <c:v>27.176764306414881</c:v>
                </c:pt>
              </c:numCache>
            </c:numRef>
          </c:xVal>
          <c:yVal>
            <c:numRef>
              <c:f>'25-Jul-2019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-1.6425023574602993</c:v>
                </c:pt>
                <c:pt idx="3">
                  <c:v>-2.6925041974701021</c:v>
                </c:pt>
                <c:pt idx="4">
                  <c:v>-3.6940608452527259</c:v>
                </c:pt>
                <c:pt idx="5">
                  <c:v>-4.3044299905138228</c:v>
                </c:pt>
                <c:pt idx="6">
                  <c:v>-4.3211307626290303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45B-4A4B-99F2-D513353B1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s-ES" sz="1000" b="0" i="0" baseline="0">
                    <a:effectLst/>
                  </a:rPr>
                  <a:t>Longitud (m)</a:t>
                </a:r>
                <a:endParaRPr lang="es-ES" sz="10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s-CO" sz="1000" b="0" i="0" baseline="0">
                    <a:effectLst/>
                  </a:rPr>
                  <a:t>Inclinación </a:t>
                </a:r>
                <a:endParaRPr lang="es-ES" sz="1000" b="0">
                  <a:effectLst/>
                </a:endParaRPr>
              </a:p>
              <a:p>
                <a:pPr>
                  <a:defRPr sz="1000" b="0"/>
                </a:pPr>
                <a:r>
                  <a:rPr lang="es-ES" sz="1000" b="0" i="0" baseline="0">
                    <a:effectLst/>
                  </a:rPr>
                  <a:t> (m)</a:t>
                </a:r>
                <a:endParaRPr lang="es-ES" sz="1000" b="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b="1"/>
              <a:t>Estación G11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'27-jul-2019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1.2</c:v>
                </c:pt>
                <c:pt idx="2">
                  <c:v>2.2832885283134283</c:v>
                </c:pt>
                <c:pt idx="3">
                  <c:v>4.8733947433519678</c:v>
                </c:pt>
                <c:pt idx="4">
                  <c:v>7.1733947433519676</c:v>
                </c:pt>
                <c:pt idx="5">
                  <c:v>9.7338949011837084</c:v>
                </c:pt>
                <c:pt idx="6">
                  <c:v>11.801991182509344</c:v>
                </c:pt>
              </c:numCache>
            </c:numRef>
          </c:xVal>
          <c:yVal>
            <c:numRef>
              <c:f>'27-jul-2019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-0.19101299543362335</c:v>
                </c:pt>
                <c:pt idx="3">
                  <c:v>-0.4176179265775346</c:v>
                </c:pt>
                <c:pt idx="4">
                  <c:v>-0.4176179265775346</c:v>
                </c:pt>
                <c:pt idx="5">
                  <c:v>-0.86910318851155355</c:v>
                </c:pt>
                <c:pt idx="6">
                  <c:v>-1.2337643616121072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16-4992-A820-D6C4F3185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</a:t>
                </a:r>
                <a:r>
                  <a:rPr lang="es-CO" baseline="0"/>
                  <a:t> (m)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 rtl="0">
              <a:defRPr sz="1100"/>
            </a:pPr>
            <a:r>
              <a:rPr lang="es-CO" sz="1100"/>
              <a:t>Estación </a:t>
            </a:r>
            <a:endParaRPr lang="es-ES" sz="1100"/>
          </a:p>
          <a:p>
            <a:pPr algn="ctr" rtl="0">
              <a:defRPr sz="1100"/>
            </a:pPr>
            <a:r>
              <a:rPr lang="en-US" sz="1100"/>
              <a:t> G11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1.2</c:v>
                </c:pt>
                <c:pt idx="2">
                  <c:v>2.2832885283134283</c:v>
                </c:pt>
                <c:pt idx="3">
                  <c:v>4.8733947433519678</c:v>
                </c:pt>
                <c:pt idx="4">
                  <c:v>7.1733947433519676</c:v>
                </c:pt>
                <c:pt idx="5">
                  <c:v>9.7338949011837084</c:v>
                </c:pt>
                <c:pt idx="6">
                  <c:v>11.801991182509344</c:v>
                </c:pt>
              </c:numCache>
            </c:numRef>
          </c:xVal>
          <c:yVal>
            <c:numRef>
              <c:f>'27-jul-2019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-0.19101299543362335</c:v>
                </c:pt>
                <c:pt idx="3">
                  <c:v>-0.4176179265775346</c:v>
                </c:pt>
                <c:pt idx="4">
                  <c:v>-0.4176179265775346</c:v>
                </c:pt>
                <c:pt idx="5">
                  <c:v>-0.86910318851155355</c:v>
                </c:pt>
                <c:pt idx="6">
                  <c:v>-1.2337643616121072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88-4F52-9F36-E101BE6D4151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0.7</c:v>
                </c:pt>
                <c:pt idx="2">
                  <c:v>3.9754023004163619</c:v>
                </c:pt>
                <c:pt idx="3">
                  <c:v>6.9754023004163619</c:v>
                </c:pt>
                <c:pt idx="4">
                  <c:v>12.162735361767446</c:v>
                </c:pt>
                <c:pt idx="5">
                  <c:v>16.16212614239301</c:v>
                </c:pt>
                <c:pt idx="6">
                  <c:v>20.926347670271355</c:v>
                </c:pt>
                <c:pt idx="7">
                  <c:v>26.013924326596459</c:v>
                </c:pt>
              </c:numCache>
            </c:numRef>
          </c:xVal>
          <c:yVal>
            <c:numRef>
              <c:f>'5-Jul-2019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-0.40216883323698666</c:v>
                </c:pt>
                <c:pt idx="3">
                  <c:v>-0.40216883323698666</c:v>
                </c:pt>
                <c:pt idx="4">
                  <c:v>-0.76490249670643817</c:v>
                </c:pt>
                <c:pt idx="5">
                  <c:v>-0.6950928709573041</c:v>
                </c:pt>
                <c:pt idx="6">
                  <c:v>-1.2800657193020122</c:v>
                </c:pt>
                <c:pt idx="7">
                  <c:v>-1.6358237353970513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788-4F52-9F36-E101BE6D4151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0.40000000000000036</c:v>
                </c:pt>
                <c:pt idx="2">
                  <c:v>3.1791292245957008</c:v>
                </c:pt>
                <c:pt idx="3">
                  <c:v>10.949447869711317</c:v>
                </c:pt>
                <c:pt idx="4">
                  <c:v>16.689447869711316</c:v>
                </c:pt>
                <c:pt idx="5">
                  <c:v>19.561638548922684</c:v>
                </c:pt>
                <c:pt idx="6">
                  <c:v>20.881280937959041</c:v>
                </c:pt>
              </c:numCache>
            </c:numRef>
          </c:xVal>
          <c:yVal>
            <c:numRef>
              <c:f>'11-Jul-2019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-0.34123416153441283</c:v>
                </c:pt>
                <c:pt idx="3">
                  <c:v>-1.0210489549661466</c:v>
                </c:pt>
                <c:pt idx="4">
                  <c:v>-1.0210489549661466</c:v>
                </c:pt>
                <c:pt idx="5">
                  <c:v>-1.9542802779784887</c:v>
                </c:pt>
                <c:pt idx="6">
                  <c:v>-2.1869688360521753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788-4F52-9F36-E101BE6D4151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0.90237502543667647</c:v>
                </c:pt>
                <c:pt idx="2">
                  <c:v>6.7580760004618448</c:v>
                </c:pt>
                <c:pt idx="3">
                  <c:v>10.658076000461843</c:v>
                </c:pt>
                <c:pt idx="4">
                  <c:v>16.130565850916909</c:v>
                </c:pt>
                <c:pt idx="5">
                  <c:v>17.470565850916909</c:v>
                </c:pt>
                <c:pt idx="6">
                  <c:v>18.879098395973589</c:v>
                </c:pt>
                <c:pt idx="7">
                  <c:v>21.547927406636674</c:v>
                </c:pt>
              </c:numCache>
            </c:numRef>
          </c:xVal>
          <c:yVal>
            <c:numRef>
              <c:f>'18-Jul-2019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-0.22498736290769092</c:v>
                </c:pt>
                <c:pt idx="2">
                  <c:v>-0.63445786378570657</c:v>
                </c:pt>
                <c:pt idx="3">
                  <c:v>-0.63445786378570657</c:v>
                </c:pt>
                <c:pt idx="4">
                  <c:v>-0.34765682357437433</c:v>
                </c:pt>
                <c:pt idx="5">
                  <c:v>-0.34765682357437433</c:v>
                </c:pt>
                <c:pt idx="6">
                  <c:v>-0.64704965835194805</c:v>
                </c:pt>
                <c:pt idx="7">
                  <c:v>-1.1176362198293295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788-4F52-9F36-E101BE6D4151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2.130366596501144</c:v>
                </c:pt>
                <c:pt idx="2">
                  <c:v>5.3125959168299826</c:v>
                </c:pt>
                <c:pt idx="3">
                  <c:v>7.3298275770342212</c:v>
                </c:pt>
                <c:pt idx="4">
                  <c:v>8.7498275770342229</c:v>
                </c:pt>
                <c:pt idx="5">
                  <c:v>9.1792382769786887</c:v>
                </c:pt>
                <c:pt idx="6">
                  <c:v>9.5265674622081882</c:v>
                </c:pt>
                <c:pt idx="7">
                  <c:v>9.960718045681352</c:v>
                </c:pt>
              </c:numCache>
            </c:numRef>
          </c:xVal>
          <c:yVal>
            <c:numRef>
              <c:f>'25-Jul-2019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-0.69219806739988221</c:v>
                </c:pt>
                <c:pt idx="2">
                  <c:v>-0.91472121864364186</c:v>
                </c:pt>
                <c:pt idx="3">
                  <c:v>-0.80900258703289529</c:v>
                </c:pt>
                <c:pt idx="4">
                  <c:v>-0.80900258703289529</c:v>
                </c:pt>
                <c:pt idx="5">
                  <c:v>-0.8315070482173611</c:v>
                </c:pt>
                <c:pt idx="6">
                  <c:v>-1.1911769483866865</c:v>
                </c:pt>
                <c:pt idx="7">
                  <c:v>-1.4951724596527396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788-4F52-9F36-E101BE6D4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s-ES" sz="1000" b="0" i="0" baseline="0">
                    <a:effectLst/>
                  </a:rPr>
                  <a:t>Longitud (m)</a:t>
                </a:r>
                <a:endParaRPr lang="es-ES" sz="10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s-CO" sz="1000" b="0" i="0" baseline="0">
                    <a:effectLst/>
                  </a:rPr>
                  <a:t>Inclinación </a:t>
                </a:r>
                <a:endParaRPr lang="es-ES" sz="1000" b="0">
                  <a:effectLst/>
                </a:endParaRPr>
              </a:p>
              <a:p>
                <a:pPr>
                  <a:defRPr sz="1000" b="0"/>
                </a:pPr>
                <a:r>
                  <a:rPr lang="es-ES" sz="1000" b="0" i="0" baseline="0">
                    <a:effectLst/>
                  </a:rPr>
                  <a:t> (m)</a:t>
                </a:r>
                <a:endParaRPr lang="es-ES" sz="1000" b="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</c:plotArea>
    <c:legend>
      <c:legendPos val="r"/>
      <c:overlay val="0"/>
      <c:spPr>
        <a:ln>
          <a:solidFill>
            <a:srgbClr val="00B0F0"/>
          </a:solidFill>
        </a:ln>
      </c:sp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 rtl="0">
              <a:defRPr sz="1100"/>
            </a:pPr>
            <a:r>
              <a:rPr lang="es-CO" sz="1100"/>
              <a:t>Estación </a:t>
            </a:r>
            <a:endParaRPr lang="es-ES" sz="1100"/>
          </a:p>
          <a:p>
            <a:pPr algn="ctr" rtl="0">
              <a:defRPr sz="1100"/>
            </a:pPr>
            <a:r>
              <a:rPr lang="en-US" sz="1100"/>
              <a:t> G12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Graficas(m)'!$DK$20:$DK$32</c:f>
              <c:numCache>
                <c:formatCode>0.00</c:formatCode>
                <c:ptCount val="13"/>
                <c:pt idx="0">
                  <c:v>0</c:v>
                </c:pt>
                <c:pt idx="1">
                  <c:v>4.0999999999999996</c:v>
                </c:pt>
                <c:pt idx="2">
                  <c:v>6</c:v>
                </c:pt>
                <c:pt idx="3">
                  <c:v>9.0882035640844112</c:v>
                </c:pt>
                <c:pt idx="4">
                  <c:v>11.977168188550474</c:v>
                </c:pt>
                <c:pt idx="5">
                  <c:v>13.552860593370006</c:v>
                </c:pt>
                <c:pt idx="6">
                  <c:v>15.272208564164549</c:v>
                </c:pt>
              </c:numCache>
            </c:numRef>
          </c:xVal>
          <c:yVal>
            <c:numRef>
              <c:f>'27-jul-2019 P Graficas(m)'!$DL$20:$DL$32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0.27018280251774029</c:v>
                </c:pt>
                <c:pt idx="4">
                  <c:v>0.52293445648594905</c:v>
                </c:pt>
                <c:pt idx="5">
                  <c:v>0.24509737221886058</c:v>
                </c:pt>
                <c:pt idx="6">
                  <c:v>-0.21560052806362662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1E-4F17-8E80-348CFE4DDD68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graficas(m)'!$DK$20:$DK$32</c:f>
              <c:numCache>
                <c:formatCode>0.00</c:formatCode>
                <c:ptCount val="13"/>
                <c:pt idx="0">
                  <c:v>0</c:v>
                </c:pt>
                <c:pt idx="1">
                  <c:v>0.5</c:v>
                </c:pt>
                <c:pt idx="2">
                  <c:v>5.7870894663770684</c:v>
                </c:pt>
                <c:pt idx="3">
                  <c:v>11.679003721429053</c:v>
                </c:pt>
                <c:pt idx="4">
                  <c:v>12.979003721429054</c:v>
                </c:pt>
                <c:pt idx="5">
                  <c:v>12.979003721429054</c:v>
                </c:pt>
                <c:pt idx="6">
                  <c:v>16.327350081670563</c:v>
                </c:pt>
                <c:pt idx="7">
                  <c:v>21.977350081670561</c:v>
                </c:pt>
                <c:pt idx="8">
                  <c:v>28.641077937406187</c:v>
                </c:pt>
              </c:numCache>
            </c:numRef>
          </c:xVal>
          <c:yVal>
            <c:numRef>
              <c:f>'5-Jul-2019 P graficas(m)'!$DL$20:$DL$32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-0.3697093108438641</c:v>
                </c:pt>
                <c:pt idx="3">
                  <c:v>-0.67849145267723276</c:v>
                </c:pt>
                <c:pt idx="4">
                  <c:v>-0.67849145267723276</c:v>
                </c:pt>
                <c:pt idx="5">
                  <c:v>-1.0784914526772331</c:v>
                </c:pt>
                <c:pt idx="6">
                  <c:v>-1.6688952567447963</c:v>
                </c:pt>
                <c:pt idx="7">
                  <c:v>-1.6688952567447963</c:v>
                </c:pt>
                <c:pt idx="8">
                  <c:v>-2.1348685013555535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1E-4F17-8E80-348CFE4DDD68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graficas(m)'!$DK$20:$DK$32</c:f>
              <c:numCache>
                <c:formatCode>0.00</c:formatCode>
                <c:ptCount val="13"/>
                <c:pt idx="0">
                  <c:v>0</c:v>
                </c:pt>
                <c:pt idx="1">
                  <c:v>0.69999999999999929</c:v>
                </c:pt>
                <c:pt idx="2">
                  <c:v>3.9177088748363378</c:v>
                </c:pt>
                <c:pt idx="3">
                  <c:v>5.5877088748363377</c:v>
                </c:pt>
                <c:pt idx="4">
                  <c:v>10.549285912585935</c:v>
                </c:pt>
              </c:numCache>
            </c:numRef>
          </c:xVal>
          <c:yVal>
            <c:numRef>
              <c:f>'11-Jul-2019 P graficas(m)'!$DL$20:$DL$32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-0.28151304907493591</c:v>
                </c:pt>
                <c:pt idx="3">
                  <c:v>-0.28151304907493591</c:v>
                </c:pt>
                <c:pt idx="4">
                  <c:v>-2.0873794058344672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21E-4F17-8E80-348CFE4DDD68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graficas(m)'!$DK$20:$DK$32</c:f>
              <c:numCache>
                <c:formatCode>0.00</c:formatCode>
                <c:ptCount val="13"/>
                <c:pt idx="0">
                  <c:v>0</c:v>
                </c:pt>
                <c:pt idx="1">
                  <c:v>3.42</c:v>
                </c:pt>
                <c:pt idx="2">
                  <c:v>5.2123501104822187</c:v>
                </c:pt>
                <c:pt idx="3">
                  <c:v>8.0098522485809038</c:v>
                </c:pt>
                <c:pt idx="4">
                  <c:v>19.266852337017625</c:v>
                </c:pt>
              </c:numCache>
            </c:numRef>
          </c:xVal>
          <c:yVal>
            <c:numRef>
              <c:f>'18-Jul-2019 P graficas(m)'!$DL$20:$DL$32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-0.31603968335381327</c:v>
                </c:pt>
                <c:pt idx="3">
                  <c:v>-0.91066711909260523</c:v>
                </c:pt>
                <c:pt idx="4">
                  <c:v>-1.8955270121411423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21E-4F17-8E80-348CFE4DDD68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graficas(m)'!$DK$20:$DK$32</c:f>
              <c:numCache>
                <c:formatCode>0.00</c:formatCode>
                <c:ptCount val="13"/>
                <c:pt idx="0">
                  <c:v>0</c:v>
                </c:pt>
                <c:pt idx="1">
                  <c:v>2.4965738368864345</c:v>
                </c:pt>
                <c:pt idx="2">
                  <c:v>6.9398326378161483</c:v>
                </c:pt>
                <c:pt idx="3">
                  <c:v>9.3306999132363373</c:v>
                </c:pt>
                <c:pt idx="4">
                  <c:v>12.030699913236337</c:v>
                </c:pt>
                <c:pt idx="5">
                  <c:v>16.757777127694936</c:v>
                </c:pt>
              </c:numCache>
            </c:numRef>
          </c:xVal>
          <c:yVal>
            <c:numRef>
              <c:f>'25-Jul-2019 P graficas(m)'!$DL$20:$DL$32</c:f>
              <c:numCache>
                <c:formatCode>0.00</c:formatCode>
                <c:ptCount val="13"/>
                <c:pt idx="0">
                  <c:v>0</c:v>
                </c:pt>
                <c:pt idx="1">
                  <c:v>-0.13083989060735959</c:v>
                </c:pt>
                <c:pt idx="2">
                  <c:v>-1.321407498078955</c:v>
                </c:pt>
                <c:pt idx="3">
                  <c:v>-1.5305812806733345</c:v>
                </c:pt>
                <c:pt idx="4">
                  <c:v>-1.5305812806733345</c:v>
                </c:pt>
                <c:pt idx="5">
                  <c:v>-2.3640925334746004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21E-4F17-8E80-348CFE4DD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s-ES" sz="1000" b="0" i="0" baseline="0">
                    <a:effectLst/>
                  </a:rPr>
                  <a:t>Longitud (m)</a:t>
                </a:r>
                <a:endParaRPr lang="es-ES" sz="10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s-CO" sz="1000" b="0" i="0" baseline="0">
                    <a:effectLst/>
                  </a:rPr>
                  <a:t>Inclinación </a:t>
                </a:r>
                <a:endParaRPr lang="es-ES" sz="1000" b="0">
                  <a:effectLst/>
                </a:endParaRPr>
              </a:p>
              <a:p>
                <a:pPr>
                  <a:defRPr sz="1000" b="0"/>
                </a:pPr>
                <a:r>
                  <a:rPr lang="es-ES" sz="1000" b="0" i="0" baseline="0">
                    <a:effectLst/>
                  </a:rPr>
                  <a:t> (m)</a:t>
                </a:r>
                <a:endParaRPr lang="es-ES" sz="1000" b="0">
                  <a:effectLst/>
                </a:endParaRPr>
              </a:p>
            </c:rich>
          </c:tx>
          <c:layout>
            <c:manualLayout>
              <c:xMode val="edge"/>
              <c:yMode val="edge"/>
              <c:x val="2.1157197218093598E-2"/>
              <c:y val="0.42372657229272642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 rtl="0">
              <a:defRPr/>
            </a:pPr>
            <a:r>
              <a:rPr lang="es-CO"/>
              <a:t>Estación </a:t>
            </a:r>
            <a:endParaRPr lang="es-ES"/>
          </a:p>
          <a:p>
            <a:pPr algn="ctr" rtl="0">
              <a:defRPr/>
            </a:pPr>
            <a:r>
              <a:rPr lang="en-US"/>
              <a:t> G13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Graficas(m)'!$DU$20:$DU$32</c:f>
              <c:numCache>
                <c:formatCode>0.00</c:formatCode>
                <c:ptCount val="13"/>
                <c:pt idx="0">
                  <c:v>0</c:v>
                </c:pt>
                <c:pt idx="1">
                  <c:v>5.3</c:v>
                </c:pt>
                <c:pt idx="2">
                  <c:v>8.6746569155804938</c:v>
                </c:pt>
                <c:pt idx="3">
                  <c:v>11.774656915580495</c:v>
                </c:pt>
                <c:pt idx="4">
                  <c:v>13.667426841954811</c:v>
                </c:pt>
                <c:pt idx="5">
                  <c:v>15.735523123280448</c:v>
                </c:pt>
                <c:pt idx="6">
                  <c:v>15.735523123280448</c:v>
                </c:pt>
              </c:numCache>
            </c:numRef>
          </c:xVal>
          <c:yVal>
            <c:numRef>
              <c:f>'27-jul-2019 P Graficas(m)'!$DV$20:$DV$32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-0.41435576757750137</c:v>
                </c:pt>
                <c:pt idx="3">
                  <c:v>-0.41435576757750137</c:v>
                </c:pt>
                <c:pt idx="4">
                  <c:v>-0.24875985635695097</c:v>
                </c:pt>
                <c:pt idx="5">
                  <c:v>0.11590131674360299</c:v>
                </c:pt>
                <c:pt idx="6">
                  <c:v>-1.9840986832563949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6AA-4CDE-9490-BC40D779FDF2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graficas(m)'!$DU$20:$DU$32</c:f>
              <c:numCache>
                <c:formatCode>0.00</c:formatCode>
                <c:ptCount val="13"/>
                <c:pt idx="0">
                  <c:v>0</c:v>
                </c:pt>
                <c:pt idx="1">
                  <c:v>1.4</c:v>
                </c:pt>
                <c:pt idx="2">
                  <c:v>5.7832566716036808</c:v>
                </c:pt>
                <c:pt idx="3">
                  <c:v>8.3638766658711177</c:v>
                </c:pt>
                <c:pt idx="4">
                  <c:v>13.248523120811669</c:v>
                </c:pt>
                <c:pt idx="5">
                  <c:v>19.786160162573111</c:v>
                </c:pt>
              </c:numCache>
            </c:numRef>
          </c:xVal>
          <c:yVal>
            <c:numRef>
              <c:f>'5-Jul-2019 P graficas(m)'!$DV$20:$DV$32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-0.38348526808969596</c:v>
                </c:pt>
                <c:pt idx="3">
                  <c:v>-0.70034556094307954</c:v>
                </c:pt>
                <c:pt idx="4">
                  <c:v>-1.5616405221710539</c:v>
                </c:pt>
                <c:pt idx="5">
                  <c:v>-2.8324284313788421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6AA-4CDE-9490-BC40D779FDF2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graficas(m)'!$DU$20:$DU$32</c:f>
              <c:numCache>
                <c:formatCode>0.00</c:formatCode>
                <c:ptCount val="13"/>
                <c:pt idx="0">
                  <c:v>0</c:v>
                </c:pt>
                <c:pt idx="1">
                  <c:v>7.6999999999999993</c:v>
                </c:pt>
                <c:pt idx="2">
                  <c:v>11.844312569231484</c:v>
                </c:pt>
                <c:pt idx="3">
                  <c:v>13.191024037082244</c:v>
                </c:pt>
                <c:pt idx="4">
                  <c:v>15.19926402460462</c:v>
                </c:pt>
                <c:pt idx="5">
                  <c:v>17.131115677182756</c:v>
                </c:pt>
              </c:numCache>
            </c:numRef>
          </c:xVal>
          <c:yVal>
            <c:numRef>
              <c:f>'11-Jul-2019 P graficas(m)'!$DV$20:$DV$32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-0.21719421840821704</c:v>
                </c:pt>
                <c:pt idx="3">
                  <c:v>-0.12302297885364803</c:v>
                </c:pt>
                <c:pt idx="4">
                  <c:v>-0.73700355877139567</c:v>
                </c:pt>
                <c:pt idx="5">
                  <c:v>-1.2546416489764372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6AA-4CDE-9490-BC40D779FDF2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graficas(m)'!$DU$20:$DU$32</c:f>
              <c:numCache>
                <c:formatCode>0.00</c:formatCode>
                <c:ptCount val="13"/>
                <c:pt idx="0">
                  <c:v>0</c:v>
                </c:pt>
                <c:pt idx="1">
                  <c:v>14.2</c:v>
                </c:pt>
                <c:pt idx="2">
                  <c:v>15.213344867376643</c:v>
                </c:pt>
                <c:pt idx="3">
                  <c:v>16.921065345622399</c:v>
                </c:pt>
                <c:pt idx="4">
                  <c:v>17.954605979751701</c:v>
                </c:pt>
              </c:numCache>
            </c:numRef>
          </c:xVal>
          <c:yVal>
            <c:numRef>
              <c:f>'18-Jul-2019 P graficas(m)'!$DV$20:$DV$32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-0.23394909651761941</c:v>
                </c:pt>
                <c:pt idx="3">
                  <c:v>-0.65973163277303493</c:v>
                </c:pt>
                <c:pt idx="4">
                  <c:v>-0.93666801103273212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6AA-4CDE-9490-BC40D779FDF2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graficas(m)'!$DU$20:$DU$32</c:f>
              <c:numCache>
                <c:formatCode>0.00</c:formatCode>
                <c:ptCount val="13"/>
                <c:pt idx="0">
                  <c:v>0</c:v>
                </c:pt>
                <c:pt idx="1">
                  <c:v>7.35</c:v>
                </c:pt>
                <c:pt idx="2">
                  <c:v>13.904961113443687</c:v>
                </c:pt>
                <c:pt idx="3">
                  <c:v>19.82365570904706</c:v>
                </c:pt>
              </c:numCache>
            </c:numRef>
          </c:xVal>
          <c:yVal>
            <c:numRef>
              <c:f>'25-Jul-2019 P graficas(m)'!$DV$20:$DV$32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0.57348478727959074</c:v>
                </c:pt>
                <c:pt idx="3">
                  <c:v>-0.47014076049866094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6AA-4CDE-9490-BC40D779F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s-ES" sz="1000" b="0" i="0" baseline="0">
                    <a:effectLst/>
                  </a:rPr>
                  <a:t>Longitud (m)</a:t>
                </a:r>
                <a:endParaRPr lang="es-ES" sz="10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s-CO" b="0"/>
                  <a:t>Inclinación </a:t>
                </a:r>
                <a:endParaRPr lang="es-ES" b="0"/>
              </a:p>
              <a:p>
                <a:pPr>
                  <a:defRPr b="0"/>
                </a:pPr>
                <a:r>
                  <a:rPr lang="es-ES" b="0"/>
                  <a:t> (m)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 rtl="0">
              <a:defRPr/>
            </a:pPr>
            <a:r>
              <a:rPr lang="es-CO"/>
              <a:t>Estación </a:t>
            </a:r>
            <a:r>
              <a:rPr lang="en-US"/>
              <a:t>G09</a:t>
            </a:r>
            <a:endParaRPr lang="es-ES"/>
          </a:p>
        </c:rich>
      </c:tx>
      <c:layout>
        <c:manualLayout>
          <c:xMode val="edge"/>
          <c:yMode val="edge"/>
          <c:x val="0.40376901104679402"/>
          <c:y val="2.590793619245429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xVal>
            <c:numRef>
              <c:f>'27-jul-2019 P Graficas(m)'!$CF$20:$CF$32</c:f>
              <c:numCache>
                <c:formatCode>0.00</c:formatCode>
                <c:ptCount val="13"/>
                <c:pt idx="0">
                  <c:v>0</c:v>
                </c:pt>
                <c:pt idx="1">
                  <c:v>1.3</c:v>
                </c:pt>
                <c:pt idx="2">
                  <c:v>4.4000000000000004</c:v>
                </c:pt>
                <c:pt idx="3">
                  <c:v>4.9889763100685984</c:v>
                </c:pt>
                <c:pt idx="4">
                  <c:v>7.1889763100685986</c:v>
                </c:pt>
                <c:pt idx="5">
                  <c:v>9.1623308137190058</c:v>
                </c:pt>
                <c:pt idx="6">
                  <c:v>24.562330813719004</c:v>
                </c:pt>
                <c:pt idx="7">
                  <c:v>24.661099647778521</c:v>
                </c:pt>
              </c:numCache>
            </c:numRef>
          </c:xVal>
          <c:yVal>
            <c:numRef>
              <c:f>'27-jul-2019 P Graficas(m)'!$CG$20:$CG$32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-0.11448539722592682</c:v>
                </c:pt>
                <c:pt idx="4">
                  <c:v>-0.11448539722592682</c:v>
                </c:pt>
                <c:pt idx="5">
                  <c:v>-0.83272769820983128</c:v>
                </c:pt>
                <c:pt idx="6">
                  <c:v>-0.83272769820983128</c:v>
                </c:pt>
                <c:pt idx="7">
                  <c:v>-0.84837114471385455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A1-4F8F-88AC-294F4C31F258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270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graficas(m)'!$CF$20:$CF$32</c:f>
              <c:numCache>
                <c:formatCode>0.00</c:formatCode>
                <c:ptCount val="13"/>
                <c:pt idx="0">
                  <c:v>0</c:v>
                </c:pt>
                <c:pt idx="1">
                  <c:v>5.34</c:v>
                </c:pt>
                <c:pt idx="2">
                  <c:v>7.0021742684665949</c:v>
                </c:pt>
                <c:pt idx="3">
                  <c:v>15.002174268466595</c:v>
                </c:pt>
                <c:pt idx="4">
                  <c:v>23.240704421685329</c:v>
                </c:pt>
                <c:pt idx="5">
                  <c:v>32.918029400188217</c:v>
                </c:pt>
                <c:pt idx="6">
                  <c:v>48.859102923340203</c:v>
                </c:pt>
              </c:numCache>
            </c:numRef>
          </c:xVal>
          <c:yVal>
            <c:numRef>
              <c:f>'5-Jul-2019 P graficas(m)'!$CG$20:$CG$32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-1.0386417578970817</c:v>
                </c:pt>
                <c:pt idx="3">
                  <c:v>-1.0386417578970817</c:v>
                </c:pt>
                <c:pt idx="4">
                  <c:v>-0.31786376537394867</c:v>
                </c:pt>
                <c:pt idx="5">
                  <c:v>-1.5060898635741367</c:v>
                </c:pt>
                <c:pt idx="6">
                  <c:v>-2.6207983140052589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7A1-4F8F-88AC-294F4C31F258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graficas(m)'!$CF$20:$CF$32</c:f>
              <c:numCache>
                <c:formatCode>0.00</c:formatCode>
                <c:ptCount val="13"/>
                <c:pt idx="0">
                  <c:v>0</c:v>
                </c:pt>
                <c:pt idx="1">
                  <c:v>1.5999999999999996</c:v>
                </c:pt>
                <c:pt idx="2">
                  <c:v>2.8802500789158705</c:v>
                </c:pt>
                <c:pt idx="3">
                  <c:v>6.5352341761176103</c:v>
                </c:pt>
                <c:pt idx="4">
                  <c:v>7.5020090057359345</c:v>
                </c:pt>
                <c:pt idx="5">
                  <c:v>9.5940178717286013</c:v>
                </c:pt>
                <c:pt idx="6">
                  <c:v>12.794017871728601</c:v>
                </c:pt>
                <c:pt idx="7">
                  <c:v>19.64258631805372</c:v>
                </c:pt>
                <c:pt idx="8">
                  <c:v>21.539982434087413</c:v>
                </c:pt>
                <c:pt idx="9">
                  <c:v>24.139982434087411</c:v>
                </c:pt>
                <c:pt idx="10">
                  <c:v>29.560126763844504</c:v>
                </c:pt>
                <c:pt idx="11">
                  <c:v>40.810126763844508</c:v>
                </c:pt>
                <c:pt idx="12">
                  <c:v>42.105179871363774</c:v>
                </c:pt>
              </c:numCache>
            </c:numRef>
          </c:xVal>
          <c:yVal>
            <c:numRef>
              <c:f>'11-Jul-2019 P graficas(m)'!$CG$20:$CG$32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-0.22574263096700956</c:v>
                </c:pt>
                <c:pt idx="3">
                  <c:v>-0.417292230816184</c:v>
                </c:pt>
                <c:pt idx="4">
                  <c:v>-1.021400192042037</c:v>
                </c:pt>
                <c:pt idx="5">
                  <c:v>-1.2044272518121193</c:v>
                </c:pt>
                <c:pt idx="6">
                  <c:v>-1.2044272518121193</c:v>
                </c:pt>
                <c:pt idx="7">
                  <c:v>-0.36352878231660191</c:v>
                </c:pt>
                <c:pt idx="8">
                  <c:v>-0.26409046545500853</c:v>
                </c:pt>
                <c:pt idx="9">
                  <c:v>-0.26409046545500853</c:v>
                </c:pt>
                <c:pt idx="10">
                  <c:v>0.30558965935370314</c:v>
                </c:pt>
                <c:pt idx="11">
                  <c:v>0.30558965935370314</c:v>
                </c:pt>
                <c:pt idx="12">
                  <c:v>0.19228719378174777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7A1-4F8F-88AC-294F4C31F258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graficas(m)'!$CF$20:$CF$32</c:f>
              <c:numCache>
                <c:formatCode>0.00</c:formatCode>
                <c:ptCount val="13"/>
                <c:pt idx="0">
                  <c:v>0</c:v>
                </c:pt>
                <c:pt idx="1">
                  <c:v>2.2100000000000009</c:v>
                </c:pt>
                <c:pt idx="2">
                  <c:v>5.6358788702323466</c:v>
                </c:pt>
                <c:pt idx="3">
                  <c:v>6.9958788702323478</c:v>
                </c:pt>
                <c:pt idx="4">
                  <c:v>8.2383052353518416</c:v>
                </c:pt>
                <c:pt idx="5">
                  <c:v>9.9124784154725987</c:v>
                </c:pt>
                <c:pt idx="6">
                  <c:v>13.912478415472599</c:v>
                </c:pt>
                <c:pt idx="7">
                  <c:v>21.220253901361865</c:v>
                </c:pt>
                <c:pt idx="8">
                  <c:v>37.820253901361866</c:v>
                </c:pt>
                <c:pt idx="9">
                  <c:v>39.510941123487925</c:v>
                </c:pt>
                <c:pt idx="10">
                  <c:v>42.521356052462295</c:v>
                </c:pt>
              </c:numCache>
            </c:numRef>
          </c:xVal>
          <c:yVal>
            <c:numRef>
              <c:f>'18-Jul-2019 P graficas(m)'!$CG$20:$CG$32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-0.66592339386414112</c:v>
                </c:pt>
                <c:pt idx="3">
                  <c:v>-0.66592339386414112</c:v>
                </c:pt>
                <c:pt idx="4">
                  <c:v>-1.1678962290414625</c:v>
                </c:pt>
                <c:pt idx="5">
                  <c:v>-1.4630981310752444</c:v>
                </c:pt>
                <c:pt idx="6">
                  <c:v>-1.4630981310752444</c:v>
                </c:pt>
                <c:pt idx="7">
                  <c:v>-3.150231038654232</c:v>
                </c:pt>
                <c:pt idx="8">
                  <c:v>-3.150231038654232</c:v>
                </c:pt>
                <c:pt idx="9">
                  <c:v>-3.3279294262092427</c:v>
                </c:pt>
                <c:pt idx="10">
                  <c:v>-3.7510156531278414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7A1-4F8F-88AC-294F4C31F258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graficas(m)'!$CF$20:$CF$32</c:f>
              <c:numCache>
                <c:formatCode>0.00</c:formatCode>
                <c:ptCount val="13"/>
                <c:pt idx="0">
                  <c:v>0</c:v>
                </c:pt>
                <c:pt idx="1">
                  <c:v>2.3000000000000007</c:v>
                </c:pt>
                <c:pt idx="2">
                  <c:v>4.0119017293312762</c:v>
                </c:pt>
                <c:pt idx="3">
                  <c:v>7.1119017293312758</c:v>
                </c:pt>
                <c:pt idx="4">
                  <c:v>8.6398516080398586</c:v>
                </c:pt>
                <c:pt idx="5">
                  <c:v>11.528816232505923</c:v>
                </c:pt>
                <c:pt idx="6">
                  <c:v>35.628816232505919</c:v>
                </c:pt>
                <c:pt idx="7">
                  <c:v>36.022739333710803</c:v>
                </c:pt>
              </c:numCache>
            </c:numRef>
          </c:xVal>
          <c:yVal>
            <c:numRef>
              <c:f>'25-Jul-2019 P graficas(m)'!$CG$20:$CG$32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-0.55623058987490503</c:v>
                </c:pt>
                <c:pt idx="3">
                  <c:v>-0.55623058987490503</c:v>
                </c:pt>
                <c:pt idx="4">
                  <c:v>-1.3014615394163362</c:v>
                </c:pt>
                <c:pt idx="5">
                  <c:v>-1.5542131933845451</c:v>
                </c:pt>
                <c:pt idx="6">
                  <c:v>-1.5542131933845451</c:v>
                </c:pt>
                <c:pt idx="7">
                  <c:v>-1.623672464451317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7A1-4F8F-88AC-294F4C31F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Longitud (m)</a:t>
                </a:r>
              </a:p>
            </c:rich>
          </c:tx>
          <c:layout>
            <c:manualLayout>
              <c:xMode val="edge"/>
              <c:yMode val="edge"/>
              <c:x val="0.42702357157114829"/>
              <c:y val="0.90327857846794291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Inclinación </a:t>
                </a:r>
                <a:r>
                  <a:rPr lang="es-ES"/>
                  <a:t>(m)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 rtl="0">
              <a:defRPr/>
            </a:pPr>
            <a:r>
              <a:rPr lang="es-CO"/>
              <a:t>Estación </a:t>
            </a:r>
            <a:r>
              <a:rPr lang="en-US"/>
              <a:t>G10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3.8</c:v>
                </c:pt>
                <c:pt idx="2">
                  <c:v>4.4000000000000004</c:v>
                </c:pt>
                <c:pt idx="3">
                  <c:v>5.1794228634059944</c:v>
                </c:pt>
                <c:pt idx="4">
                  <c:v>7.3407158912135841</c:v>
                </c:pt>
                <c:pt idx="5">
                  <c:v>14.135889386997821</c:v>
                </c:pt>
                <c:pt idx="6">
                  <c:v>16.696389544829564</c:v>
                </c:pt>
                <c:pt idx="7">
                  <c:v>18.589159471203878</c:v>
                </c:pt>
                <c:pt idx="8">
                  <c:v>24.979069292548054</c:v>
                </c:pt>
              </c:numCache>
            </c:numRef>
          </c:xVal>
          <c:yVal>
            <c:numRef>
              <c:f>'27-jul-2019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-0.44999999999999968</c:v>
                </c:pt>
                <c:pt idx="4">
                  <c:v>-1.2366463296490378</c:v>
                </c:pt>
                <c:pt idx="5">
                  <c:v>-2.4348187555508574</c:v>
                </c:pt>
                <c:pt idx="6">
                  <c:v>-1.9833334936168383</c:v>
                </c:pt>
                <c:pt idx="7">
                  <c:v>-1.8177375823962878</c:v>
                </c:pt>
                <c:pt idx="8">
                  <c:v>-4.1434745570108351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90-4F15-A7EF-C30330E75480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3.187823033893586</c:v>
                </c:pt>
                <c:pt idx="2">
                  <c:v>4.1679302105007903</c:v>
                </c:pt>
                <c:pt idx="3">
                  <c:v>10.001389221875307</c:v>
                </c:pt>
                <c:pt idx="4">
                  <c:v>20.046060365094867</c:v>
                </c:pt>
                <c:pt idx="5">
                  <c:v>24.391889063713471</c:v>
                </c:pt>
                <c:pt idx="6">
                  <c:v>31.851889063713472</c:v>
                </c:pt>
              </c:numCache>
            </c:numRef>
          </c:xVal>
          <c:yVal>
            <c:numRef>
              <c:f>'5-Jul-2019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-0.27889837679250612</c:v>
                </c:pt>
                <c:pt idx="2">
                  <c:v>-0.77828792650600742</c:v>
                </c:pt>
                <c:pt idx="3">
                  <c:v>-2.5617553253147021</c:v>
                </c:pt>
                <c:pt idx="4">
                  <c:v>-3.6174928043180019</c:v>
                </c:pt>
                <c:pt idx="5">
                  <c:v>-4.3058044504950175</c:v>
                </c:pt>
                <c:pt idx="6">
                  <c:v>-4.3058044504950175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F90-4F15-A7EF-C30330E75480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5.0999999999999996</c:v>
                </c:pt>
                <c:pt idx="2">
                  <c:v>8.5392749920764253</c:v>
                </c:pt>
                <c:pt idx="3">
                  <c:v>15.044426370615522</c:v>
                </c:pt>
                <c:pt idx="4">
                  <c:v>16.554426370615523</c:v>
                </c:pt>
                <c:pt idx="5">
                  <c:v>16.724035989846808</c:v>
                </c:pt>
                <c:pt idx="6">
                  <c:v>17.177189883365134</c:v>
                </c:pt>
              </c:numCache>
            </c:numRef>
          </c:xVal>
          <c:yVal>
            <c:numRef>
              <c:f>'11-Jul-2019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-1.2517937245719482</c:v>
                </c:pt>
                <c:pt idx="3">
                  <c:v>-0.68266672442974052</c:v>
                </c:pt>
                <c:pt idx="4">
                  <c:v>-0.68266672442974052</c:v>
                </c:pt>
                <c:pt idx="5">
                  <c:v>-0.7886505772763811</c:v>
                </c:pt>
                <c:pt idx="6">
                  <c:v>-0.99995970814673085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F90-4F15-A7EF-C30330E75480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3.5</c:v>
                </c:pt>
                <c:pt idx="2">
                  <c:v>4.7802500789158708</c:v>
                </c:pt>
                <c:pt idx="3">
                  <c:v>10.880250078915868</c:v>
                </c:pt>
                <c:pt idx="4">
                  <c:v>13.950081092014738</c:v>
                </c:pt>
                <c:pt idx="5">
                  <c:v>22.252010449907651</c:v>
                </c:pt>
              </c:numCache>
            </c:numRef>
          </c:xVal>
          <c:yVal>
            <c:numRef>
              <c:f>'18-Jul-2019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-0.22574263096700956</c:v>
                </c:pt>
                <c:pt idx="3">
                  <c:v>-0.22574263096700956</c:v>
                </c:pt>
                <c:pt idx="4">
                  <c:v>-0.65717924394321259</c:v>
                </c:pt>
                <c:pt idx="5">
                  <c:v>-2.1210333816754354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F90-4F15-A7EF-C30330E75480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3.6999999999999993</c:v>
                </c:pt>
                <c:pt idx="2">
                  <c:v>11.427366045797067</c:v>
                </c:pt>
                <c:pt idx="3">
                  <c:v>14.312222391609806</c:v>
                </c:pt>
                <c:pt idx="4">
                  <c:v>18.329246698392428</c:v>
                </c:pt>
                <c:pt idx="5">
                  <c:v>27.057932138165896</c:v>
                </c:pt>
                <c:pt idx="6">
                  <c:v>27.176764306414881</c:v>
                </c:pt>
              </c:numCache>
            </c:numRef>
          </c:xVal>
          <c:yVal>
            <c:numRef>
              <c:f>'25-Jul-2019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-1.6425023574602993</c:v>
                </c:pt>
                <c:pt idx="3">
                  <c:v>-2.6925041974701021</c:v>
                </c:pt>
                <c:pt idx="4">
                  <c:v>-3.6940608452527259</c:v>
                </c:pt>
                <c:pt idx="5">
                  <c:v>-4.3044299905138228</c:v>
                </c:pt>
                <c:pt idx="6">
                  <c:v>-4.3211307626290303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F90-4F15-A7EF-C30330E75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Longitud (m)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  <c:max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Inclinación </a:t>
                </a:r>
                <a:r>
                  <a:rPr lang="es-ES"/>
                  <a:t>(m)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  <c:majorUnit val="0.5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 rtl="0">
              <a:defRPr sz="1200"/>
            </a:pPr>
            <a:r>
              <a:rPr lang="es-CO" sz="1200"/>
              <a:t>Estación </a:t>
            </a:r>
            <a:r>
              <a:rPr lang="en-US" sz="1200"/>
              <a:t>G11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xVal>
            <c:numRef>
              <c:f>'27-jul-2019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1.2</c:v>
                </c:pt>
                <c:pt idx="2">
                  <c:v>2.2832885283134283</c:v>
                </c:pt>
                <c:pt idx="3">
                  <c:v>4.8733947433519678</c:v>
                </c:pt>
                <c:pt idx="4">
                  <c:v>7.1733947433519676</c:v>
                </c:pt>
                <c:pt idx="5">
                  <c:v>9.7338949011837084</c:v>
                </c:pt>
                <c:pt idx="6">
                  <c:v>11.801991182509344</c:v>
                </c:pt>
              </c:numCache>
            </c:numRef>
          </c:xVal>
          <c:yVal>
            <c:numRef>
              <c:f>'27-jul-2019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-0.19101299543362335</c:v>
                </c:pt>
                <c:pt idx="3">
                  <c:v>-0.4176179265775346</c:v>
                </c:pt>
                <c:pt idx="4">
                  <c:v>-0.4176179265775346</c:v>
                </c:pt>
                <c:pt idx="5">
                  <c:v>-0.86910318851155355</c:v>
                </c:pt>
                <c:pt idx="6">
                  <c:v>-1.2337643616121072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B4-4FDB-8F44-9F3CFAF928C1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270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0.7</c:v>
                </c:pt>
                <c:pt idx="2">
                  <c:v>3.9754023004163619</c:v>
                </c:pt>
                <c:pt idx="3">
                  <c:v>6.9754023004163619</c:v>
                </c:pt>
                <c:pt idx="4">
                  <c:v>12.162735361767446</c:v>
                </c:pt>
                <c:pt idx="5">
                  <c:v>16.16212614239301</c:v>
                </c:pt>
                <c:pt idx="6">
                  <c:v>20.926347670271355</c:v>
                </c:pt>
                <c:pt idx="7">
                  <c:v>26.013924326596459</c:v>
                </c:pt>
              </c:numCache>
            </c:numRef>
          </c:xVal>
          <c:yVal>
            <c:numRef>
              <c:f>'5-Jul-2019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-0.40216883323698666</c:v>
                </c:pt>
                <c:pt idx="3">
                  <c:v>-0.40216883323698666</c:v>
                </c:pt>
                <c:pt idx="4">
                  <c:v>-0.76490249670643817</c:v>
                </c:pt>
                <c:pt idx="5">
                  <c:v>-0.6950928709573041</c:v>
                </c:pt>
                <c:pt idx="6">
                  <c:v>-1.2800657193020122</c:v>
                </c:pt>
                <c:pt idx="7">
                  <c:v>-1.6358237353970513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EB4-4FDB-8F44-9F3CFAF928C1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0.40000000000000036</c:v>
                </c:pt>
                <c:pt idx="2">
                  <c:v>3.1791292245957008</c:v>
                </c:pt>
                <c:pt idx="3">
                  <c:v>10.949447869711317</c:v>
                </c:pt>
                <c:pt idx="4">
                  <c:v>16.689447869711316</c:v>
                </c:pt>
                <c:pt idx="5">
                  <c:v>19.561638548922684</c:v>
                </c:pt>
                <c:pt idx="6">
                  <c:v>20.881280937959041</c:v>
                </c:pt>
              </c:numCache>
            </c:numRef>
          </c:xVal>
          <c:yVal>
            <c:numRef>
              <c:f>'11-Jul-2019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-0.34123416153441283</c:v>
                </c:pt>
                <c:pt idx="3">
                  <c:v>-1.0210489549661466</c:v>
                </c:pt>
                <c:pt idx="4">
                  <c:v>-1.0210489549661466</c:v>
                </c:pt>
                <c:pt idx="5">
                  <c:v>-1.9542802779784887</c:v>
                </c:pt>
                <c:pt idx="6">
                  <c:v>-2.1869688360521753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EB4-4FDB-8F44-9F3CFAF928C1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270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0.90237502543667647</c:v>
                </c:pt>
                <c:pt idx="2">
                  <c:v>6.7580760004618448</c:v>
                </c:pt>
                <c:pt idx="3">
                  <c:v>10.658076000461843</c:v>
                </c:pt>
                <c:pt idx="4">
                  <c:v>16.130565850916909</c:v>
                </c:pt>
                <c:pt idx="5">
                  <c:v>17.470565850916909</c:v>
                </c:pt>
                <c:pt idx="6">
                  <c:v>18.879098395973589</c:v>
                </c:pt>
                <c:pt idx="7">
                  <c:v>21.547927406636674</c:v>
                </c:pt>
              </c:numCache>
            </c:numRef>
          </c:xVal>
          <c:yVal>
            <c:numRef>
              <c:f>'18-Jul-2019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-0.22498736290769092</c:v>
                </c:pt>
                <c:pt idx="2">
                  <c:v>-0.63445786378570657</c:v>
                </c:pt>
                <c:pt idx="3">
                  <c:v>-0.63445786378570657</c:v>
                </c:pt>
                <c:pt idx="4">
                  <c:v>-0.34765682357437433</c:v>
                </c:pt>
                <c:pt idx="5">
                  <c:v>-0.34765682357437433</c:v>
                </c:pt>
                <c:pt idx="6">
                  <c:v>-0.64704965835194805</c:v>
                </c:pt>
                <c:pt idx="7">
                  <c:v>-1.1176362198293295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EB4-4FDB-8F44-9F3CFAF928C1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2.130366596501144</c:v>
                </c:pt>
                <c:pt idx="2">
                  <c:v>5.3125959168299826</c:v>
                </c:pt>
                <c:pt idx="3">
                  <c:v>7.3298275770342212</c:v>
                </c:pt>
                <c:pt idx="4">
                  <c:v>8.7498275770342229</c:v>
                </c:pt>
                <c:pt idx="5">
                  <c:v>9.1792382769786887</c:v>
                </c:pt>
                <c:pt idx="6">
                  <c:v>9.5265674622081882</c:v>
                </c:pt>
                <c:pt idx="7">
                  <c:v>9.960718045681352</c:v>
                </c:pt>
              </c:numCache>
            </c:numRef>
          </c:xVal>
          <c:yVal>
            <c:numRef>
              <c:f>'25-Jul-2019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-0.69219806739988221</c:v>
                </c:pt>
                <c:pt idx="2">
                  <c:v>-0.91472121864364186</c:v>
                </c:pt>
                <c:pt idx="3">
                  <c:v>-0.80900258703289529</c:v>
                </c:pt>
                <c:pt idx="4">
                  <c:v>-0.80900258703289529</c:v>
                </c:pt>
                <c:pt idx="5">
                  <c:v>-0.8315070482173611</c:v>
                </c:pt>
                <c:pt idx="6">
                  <c:v>-1.1911769483866865</c:v>
                </c:pt>
                <c:pt idx="7">
                  <c:v>-1.4951724596527396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EB4-4FDB-8F44-9F3CFAF92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Longitud (m)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  <c:max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Inclinación </a:t>
                </a:r>
                <a:r>
                  <a:rPr lang="es-ES"/>
                  <a:t>(m)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overlay val="0"/>
      <c:spPr>
        <a:ln>
          <a:noFill/>
        </a:ln>
      </c:sp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 rtl="0">
              <a:defRPr/>
            </a:pPr>
            <a:r>
              <a:rPr lang="es-CO"/>
              <a:t>Estación </a:t>
            </a:r>
            <a:r>
              <a:rPr lang="en-US"/>
              <a:t>G12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Graficas(m)'!$DK$20:$DK$32</c:f>
              <c:numCache>
                <c:formatCode>0.00</c:formatCode>
                <c:ptCount val="13"/>
                <c:pt idx="0">
                  <c:v>0</c:v>
                </c:pt>
                <c:pt idx="1">
                  <c:v>4.0999999999999996</c:v>
                </c:pt>
                <c:pt idx="2">
                  <c:v>6</c:v>
                </c:pt>
                <c:pt idx="3">
                  <c:v>9.0882035640844112</c:v>
                </c:pt>
                <c:pt idx="4">
                  <c:v>11.977168188550474</c:v>
                </c:pt>
                <c:pt idx="5">
                  <c:v>13.552860593370006</c:v>
                </c:pt>
                <c:pt idx="6">
                  <c:v>15.272208564164549</c:v>
                </c:pt>
              </c:numCache>
            </c:numRef>
          </c:xVal>
          <c:yVal>
            <c:numRef>
              <c:f>'27-jul-2019 P Graficas(m)'!$DL$20:$DL$32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0.27018280251774029</c:v>
                </c:pt>
                <c:pt idx="4">
                  <c:v>0.52293445648594905</c:v>
                </c:pt>
                <c:pt idx="5">
                  <c:v>0.24509737221886058</c:v>
                </c:pt>
                <c:pt idx="6">
                  <c:v>-0.21560052806362662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E95-4936-A506-D90A1642F68E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graficas(m)'!$DK$20:$DK$32</c:f>
              <c:numCache>
                <c:formatCode>0.00</c:formatCode>
                <c:ptCount val="13"/>
                <c:pt idx="0">
                  <c:v>0</c:v>
                </c:pt>
                <c:pt idx="1">
                  <c:v>0.5</c:v>
                </c:pt>
                <c:pt idx="2">
                  <c:v>5.7870894663770684</c:v>
                </c:pt>
                <c:pt idx="3">
                  <c:v>11.679003721429053</c:v>
                </c:pt>
                <c:pt idx="4">
                  <c:v>12.979003721429054</c:v>
                </c:pt>
                <c:pt idx="5">
                  <c:v>12.979003721429054</c:v>
                </c:pt>
                <c:pt idx="6">
                  <c:v>16.327350081670563</c:v>
                </c:pt>
                <c:pt idx="7">
                  <c:v>21.977350081670561</c:v>
                </c:pt>
                <c:pt idx="8">
                  <c:v>28.641077937406187</c:v>
                </c:pt>
              </c:numCache>
            </c:numRef>
          </c:xVal>
          <c:yVal>
            <c:numRef>
              <c:f>'5-Jul-2019 P graficas(m)'!$DL$20:$DL$32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-0.3697093108438641</c:v>
                </c:pt>
                <c:pt idx="3">
                  <c:v>-0.67849145267723276</c:v>
                </c:pt>
                <c:pt idx="4">
                  <c:v>-0.67849145267723276</c:v>
                </c:pt>
                <c:pt idx="5">
                  <c:v>-1.0784914526772331</c:v>
                </c:pt>
                <c:pt idx="6">
                  <c:v>-1.6688952567447963</c:v>
                </c:pt>
                <c:pt idx="7">
                  <c:v>-1.6688952567447963</c:v>
                </c:pt>
                <c:pt idx="8">
                  <c:v>-2.1348685013555535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E95-4936-A506-D90A1642F68E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graficas(m)'!$DK$20:$DK$32</c:f>
              <c:numCache>
                <c:formatCode>0.00</c:formatCode>
                <c:ptCount val="13"/>
                <c:pt idx="0">
                  <c:v>0</c:v>
                </c:pt>
                <c:pt idx="1">
                  <c:v>0.69999999999999929</c:v>
                </c:pt>
                <c:pt idx="2">
                  <c:v>3.9177088748363378</c:v>
                </c:pt>
                <c:pt idx="3">
                  <c:v>5.5877088748363377</c:v>
                </c:pt>
                <c:pt idx="4">
                  <c:v>10.549285912585935</c:v>
                </c:pt>
              </c:numCache>
            </c:numRef>
          </c:xVal>
          <c:yVal>
            <c:numRef>
              <c:f>'11-Jul-2019 P graficas(m)'!$DL$20:$DL$32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-0.28151304907493591</c:v>
                </c:pt>
                <c:pt idx="3">
                  <c:v>-0.28151304907493591</c:v>
                </c:pt>
                <c:pt idx="4">
                  <c:v>-2.0873794058344672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E95-4936-A506-D90A1642F68E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graficas(m)'!$DK$20:$DK$32</c:f>
              <c:numCache>
                <c:formatCode>0.00</c:formatCode>
                <c:ptCount val="13"/>
                <c:pt idx="0">
                  <c:v>0</c:v>
                </c:pt>
                <c:pt idx="1">
                  <c:v>3.42</c:v>
                </c:pt>
                <c:pt idx="2">
                  <c:v>5.2123501104822187</c:v>
                </c:pt>
                <c:pt idx="3">
                  <c:v>8.0098522485809038</c:v>
                </c:pt>
                <c:pt idx="4">
                  <c:v>19.266852337017625</c:v>
                </c:pt>
              </c:numCache>
            </c:numRef>
          </c:xVal>
          <c:yVal>
            <c:numRef>
              <c:f>'18-Jul-2019 P graficas(m)'!$DL$20:$DL$32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-0.31603968335381327</c:v>
                </c:pt>
                <c:pt idx="3">
                  <c:v>-0.91066711909260523</c:v>
                </c:pt>
                <c:pt idx="4">
                  <c:v>-1.8955270121411423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E95-4936-A506-D90A1642F68E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graficas(m)'!$DK$20:$DK$32</c:f>
              <c:numCache>
                <c:formatCode>0.00</c:formatCode>
                <c:ptCount val="13"/>
                <c:pt idx="0">
                  <c:v>0</c:v>
                </c:pt>
                <c:pt idx="1">
                  <c:v>2.4965738368864345</c:v>
                </c:pt>
                <c:pt idx="2">
                  <c:v>6.9398326378161483</c:v>
                </c:pt>
                <c:pt idx="3">
                  <c:v>9.3306999132363373</c:v>
                </c:pt>
                <c:pt idx="4">
                  <c:v>12.030699913236337</c:v>
                </c:pt>
                <c:pt idx="5">
                  <c:v>16.757777127694936</c:v>
                </c:pt>
              </c:numCache>
            </c:numRef>
          </c:xVal>
          <c:yVal>
            <c:numRef>
              <c:f>'25-Jul-2019 P graficas(m)'!$DL$20:$DL$32</c:f>
              <c:numCache>
                <c:formatCode>0.00</c:formatCode>
                <c:ptCount val="13"/>
                <c:pt idx="0">
                  <c:v>0</c:v>
                </c:pt>
                <c:pt idx="1">
                  <c:v>-0.13083989060735959</c:v>
                </c:pt>
                <c:pt idx="2">
                  <c:v>-1.321407498078955</c:v>
                </c:pt>
                <c:pt idx="3">
                  <c:v>-1.5305812806733345</c:v>
                </c:pt>
                <c:pt idx="4">
                  <c:v>-1.5305812806733345</c:v>
                </c:pt>
                <c:pt idx="5">
                  <c:v>-2.3640925334746004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E95-4936-A506-D90A1642F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Longitud (m)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Inclinación </a:t>
                </a:r>
                <a:r>
                  <a:rPr lang="es-ES"/>
                  <a:t>(m)</a:t>
                </a:r>
              </a:p>
            </c:rich>
          </c:tx>
          <c:layout>
            <c:manualLayout>
              <c:xMode val="edge"/>
              <c:yMode val="edge"/>
              <c:x val="2.1157197218093598E-2"/>
              <c:y val="0.42372657229272642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  <c:majorUnit val="0.5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 rtl="0">
              <a:defRPr/>
            </a:pPr>
            <a:r>
              <a:rPr lang="es-CO"/>
              <a:t>Estación </a:t>
            </a:r>
            <a:r>
              <a:rPr lang="en-US"/>
              <a:t>G13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xVal>
            <c:numRef>
              <c:f>'27-jul-2019 P Graficas(m)'!$DU$20:$DU$32</c:f>
              <c:numCache>
                <c:formatCode>0.00</c:formatCode>
                <c:ptCount val="13"/>
                <c:pt idx="0">
                  <c:v>0</c:v>
                </c:pt>
                <c:pt idx="1">
                  <c:v>5.3</c:v>
                </c:pt>
                <c:pt idx="2">
                  <c:v>8.6746569155804938</c:v>
                </c:pt>
                <c:pt idx="3">
                  <c:v>11.774656915580495</c:v>
                </c:pt>
                <c:pt idx="4">
                  <c:v>13.667426841954811</c:v>
                </c:pt>
                <c:pt idx="5">
                  <c:v>15.735523123280448</c:v>
                </c:pt>
                <c:pt idx="6">
                  <c:v>15.735523123280448</c:v>
                </c:pt>
              </c:numCache>
            </c:numRef>
          </c:xVal>
          <c:yVal>
            <c:numRef>
              <c:f>'27-jul-2019 P Graficas(m)'!$DV$20:$DV$32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-0.41435576757750137</c:v>
                </c:pt>
                <c:pt idx="3">
                  <c:v>-0.41435576757750137</c:v>
                </c:pt>
                <c:pt idx="4">
                  <c:v>-0.24875985635695097</c:v>
                </c:pt>
                <c:pt idx="5">
                  <c:v>0.11590131674360299</c:v>
                </c:pt>
                <c:pt idx="6">
                  <c:v>-1.9840986832563949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AF-410A-B6C1-C8403CDF6A49}"/>
            </c:ext>
          </c:extLst>
        </c:ser>
        <c:ser>
          <c:idx val="2"/>
          <c:order val="1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rgbClr val="FFFF00"/>
              </a:solidFill>
              <a:round/>
            </a:ln>
            <a:effectLst/>
          </c:spPr>
          <c:xVal>
            <c:numRef>
              <c:f>'5-Jul-2019 P graficas(m)'!$DU$20:$DU$32</c:f>
              <c:numCache>
                <c:formatCode>0.00</c:formatCode>
                <c:ptCount val="13"/>
                <c:pt idx="0">
                  <c:v>0</c:v>
                </c:pt>
                <c:pt idx="1">
                  <c:v>1.4</c:v>
                </c:pt>
                <c:pt idx="2">
                  <c:v>5.7832566716036808</c:v>
                </c:pt>
                <c:pt idx="3">
                  <c:v>8.3638766658711177</c:v>
                </c:pt>
                <c:pt idx="4">
                  <c:v>13.248523120811669</c:v>
                </c:pt>
                <c:pt idx="5">
                  <c:v>19.786160162573111</c:v>
                </c:pt>
              </c:numCache>
            </c:numRef>
          </c:xVal>
          <c:yVal>
            <c:numRef>
              <c:f>'5-Jul-2019 P graficas(m)'!$DV$20:$DV$32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-0.38348526808969596</c:v>
                </c:pt>
                <c:pt idx="3">
                  <c:v>-0.70034556094307954</c:v>
                </c:pt>
                <c:pt idx="4">
                  <c:v>-1.5616405221710539</c:v>
                </c:pt>
                <c:pt idx="5">
                  <c:v>-2.8324284313788421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4AF-410A-B6C1-C8403CDF6A49}"/>
            </c:ext>
          </c:extLst>
        </c:ser>
        <c:ser>
          <c:idx val="3"/>
          <c:order val="2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xVal>
            <c:numRef>
              <c:f>'11-Jul-2019 P graficas(m)'!$DU$20:$DU$32</c:f>
              <c:numCache>
                <c:formatCode>0.00</c:formatCode>
                <c:ptCount val="13"/>
                <c:pt idx="0">
                  <c:v>0</c:v>
                </c:pt>
                <c:pt idx="1">
                  <c:v>7.6999999999999993</c:v>
                </c:pt>
                <c:pt idx="2">
                  <c:v>11.844312569231484</c:v>
                </c:pt>
                <c:pt idx="3">
                  <c:v>13.191024037082244</c:v>
                </c:pt>
                <c:pt idx="4">
                  <c:v>15.19926402460462</c:v>
                </c:pt>
                <c:pt idx="5">
                  <c:v>17.131115677182756</c:v>
                </c:pt>
              </c:numCache>
            </c:numRef>
          </c:xVal>
          <c:yVal>
            <c:numRef>
              <c:f>'11-Jul-2019 P graficas(m)'!$DV$20:$DV$32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-0.21719421840821704</c:v>
                </c:pt>
                <c:pt idx="3">
                  <c:v>-0.12302297885364803</c:v>
                </c:pt>
                <c:pt idx="4">
                  <c:v>-0.73700355877139567</c:v>
                </c:pt>
                <c:pt idx="5">
                  <c:v>-1.2546416489764372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4AF-410A-B6C1-C8403CDF6A49}"/>
            </c:ext>
          </c:extLst>
        </c:ser>
        <c:ser>
          <c:idx val="4"/>
          <c:order val="3"/>
          <c:tx>
            <c:strRef>
              <c:f>'18-Jul-2019 P graficas(m)'!$E$18:$E$19</c:f>
              <c:strCache>
                <c:ptCount val="2"/>
                <c:pt idx="1">
                  <c:v>18-jul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xVal>
            <c:numRef>
              <c:f>'18-Jul-2019 P graficas(m)'!$DU$20:$DU$32</c:f>
              <c:numCache>
                <c:formatCode>0.00</c:formatCode>
                <c:ptCount val="13"/>
                <c:pt idx="0">
                  <c:v>0</c:v>
                </c:pt>
                <c:pt idx="1">
                  <c:v>14.2</c:v>
                </c:pt>
                <c:pt idx="2">
                  <c:v>15.213344867376643</c:v>
                </c:pt>
                <c:pt idx="3">
                  <c:v>16.921065345622399</c:v>
                </c:pt>
                <c:pt idx="4">
                  <c:v>17.954605979751701</c:v>
                </c:pt>
              </c:numCache>
            </c:numRef>
          </c:xVal>
          <c:yVal>
            <c:numRef>
              <c:f>'18-Jul-2019 P graficas(m)'!$DV$20:$DV$32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-0.23394909651761941</c:v>
                </c:pt>
                <c:pt idx="3">
                  <c:v>-0.65973163277303493</c:v>
                </c:pt>
                <c:pt idx="4">
                  <c:v>-0.93666801103273212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4AF-410A-B6C1-C8403CDF6A49}"/>
            </c:ext>
          </c:extLst>
        </c:ser>
        <c:ser>
          <c:idx val="0"/>
          <c:order val="4"/>
          <c:tx>
            <c:strRef>
              <c:f>'25-Jul-2019 P graficas(m)'!$E$18:$E$19</c:f>
              <c:strCache>
                <c:ptCount val="2"/>
                <c:pt idx="1">
                  <c:v>25-jul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'25-Jul-2019 P graficas(m)'!$DU$20:$DU$32</c:f>
              <c:numCache>
                <c:formatCode>0.00</c:formatCode>
                <c:ptCount val="13"/>
                <c:pt idx="0">
                  <c:v>0</c:v>
                </c:pt>
                <c:pt idx="1">
                  <c:v>7.35</c:v>
                </c:pt>
                <c:pt idx="2">
                  <c:v>13.904961113443687</c:v>
                </c:pt>
                <c:pt idx="3">
                  <c:v>19.82365570904706</c:v>
                </c:pt>
              </c:numCache>
            </c:numRef>
          </c:xVal>
          <c:yVal>
            <c:numRef>
              <c:f>'25-Jul-2019 P graficas(m)'!$DV$20:$DV$32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0.57348478727959074</c:v>
                </c:pt>
                <c:pt idx="3">
                  <c:v>-0.47014076049866094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4AF-410A-B6C1-C8403CDF6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Longitud (m)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Inclinación </a:t>
                </a:r>
                <a:r>
                  <a:rPr lang="es-ES"/>
                  <a:t>(m)</a:t>
                </a:r>
              </a:p>
            </c:rich>
          </c:tx>
          <c:layout>
            <c:manualLayout>
              <c:xMode val="edge"/>
              <c:yMode val="edge"/>
              <c:x val="2.4879839458249956E-2"/>
              <c:y val="0.36318518518518517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O"/>
          </a:p>
        </c:txPr>
        <c:crossAx val="1880736255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b="1"/>
              <a:t>Estación G12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'27-jul-2019 P Graficas(m)'!$DK$20:$DK$32</c:f>
              <c:numCache>
                <c:formatCode>0.00</c:formatCode>
                <c:ptCount val="13"/>
                <c:pt idx="0">
                  <c:v>0</c:v>
                </c:pt>
                <c:pt idx="1">
                  <c:v>4.0999999999999996</c:v>
                </c:pt>
                <c:pt idx="2">
                  <c:v>6</c:v>
                </c:pt>
                <c:pt idx="3">
                  <c:v>9.0882035640844112</c:v>
                </c:pt>
                <c:pt idx="4">
                  <c:v>11.977168188550474</c:v>
                </c:pt>
                <c:pt idx="5">
                  <c:v>13.552860593370006</c:v>
                </c:pt>
                <c:pt idx="6">
                  <c:v>15.272208564164549</c:v>
                </c:pt>
              </c:numCache>
            </c:numRef>
          </c:xVal>
          <c:yVal>
            <c:numRef>
              <c:f>'27-jul-2019 P Graficas(m)'!$DL$20:$DL$32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0.27018280251774029</c:v>
                </c:pt>
                <c:pt idx="4">
                  <c:v>0.52293445648594905</c:v>
                </c:pt>
                <c:pt idx="5">
                  <c:v>0.24509737221886058</c:v>
                </c:pt>
                <c:pt idx="6">
                  <c:v>-0.21560052806362662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7EE-4E27-8000-56D5E1F6E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/>
              <a:t>Estación G13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'27-jul-2019 P Graficas(m)'!$E$18:$E$19</c:f>
              <c:strCache>
                <c:ptCount val="2"/>
                <c:pt idx="1">
                  <c:v>27-jun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'27-jul-2019 P Graficas(m)'!$DU$20:$DU$32</c:f>
              <c:numCache>
                <c:formatCode>0.00</c:formatCode>
                <c:ptCount val="13"/>
                <c:pt idx="0">
                  <c:v>0</c:v>
                </c:pt>
                <c:pt idx="1">
                  <c:v>5.3</c:v>
                </c:pt>
                <c:pt idx="2">
                  <c:v>8.6746569155804938</c:v>
                </c:pt>
                <c:pt idx="3">
                  <c:v>11.774656915580495</c:v>
                </c:pt>
                <c:pt idx="4">
                  <c:v>13.667426841954811</c:v>
                </c:pt>
                <c:pt idx="5">
                  <c:v>15.735523123280448</c:v>
                </c:pt>
                <c:pt idx="6">
                  <c:v>15.735523123280448</c:v>
                </c:pt>
              </c:numCache>
            </c:numRef>
          </c:xVal>
          <c:yVal>
            <c:numRef>
              <c:f>'27-jul-2019 P Graficas(m)'!$DV$20:$DV$32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-0.41435576757750137</c:v>
                </c:pt>
                <c:pt idx="3">
                  <c:v>-0.41435576757750137</c:v>
                </c:pt>
                <c:pt idx="4">
                  <c:v>-0.24875985635695097</c:v>
                </c:pt>
                <c:pt idx="5">
                  <c:v>0.11590131674360299</c:v>
                </c:pt>
                <c:pt idx="6">
                  <c:v>-1.9840986832563949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CC-45F5-803E-AC73EC06A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'Graficas grados 5'!$C$2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'Graficas grados 5'!$B$3:$B$7</c:f>
              <c:strCache>
                <c:ptCount val="5"/>
                <c:pt idx="0">
                  <c:v>0</c:v>
                </c:pt>
                <c:pt idx="1">
                  <c:v>2.36</c:v>
                </c:pt>
                <c:pt idx="2">
                  <c:v>3.94</c:v>
                </c:pt>
                <c:pt idx="3">
                  <c:v>6.64</c:v>
                </c:pt>
                <c:pt idx="4">
                  <c:v>15.83</c:v>
                </c:pt>
              </c:strCache>
            </c:strRef>
          </c:cat>
          <c:val>
            <c:numRef>
              <c:f>'Graficas grados 5'!$C$3:$C$7</c:f>
              <c:numCache>
                <c:formatCode>General</c:formatCode>
                <c:ptCount val="5"/>
                <c:pt idx="0">
                  <c:v>0</c:v>
                </c:pt>
                <c:pt idx="1">
                  <c:v>-7</c:v>
                </c:pt>
                <c:pt idx="2">
                  <c:v>-31</c:v>
                </c:pt>
                <c:pt idx="3">
                  <c:v>-46</c:v>
                </c:pt>
                <c:pt idx="4">
                  <c:v>-58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37-432A-8B40-046DE23C8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8334160"/>
        <c:axId val="498330552"/>
      </c:lineChart>
      <c:catAx>
        <c:axId val="49833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8330552"/>
        <c:crosses val="autoZero"/>
        <c:auto val="1"/>
        <c:lblAlgn val="ctr"/>
        <c:lblOffset val="100"/>
        <c:noMultiLvlLbl val="0"/>
      </c:catAx>
      <c:valAx>
        <c:axId val="498330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8334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'Graficas grados 5'!$E$2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'Graficas grados 5'!$D$3:$D$7</c:f>
              <c:strCache>
                <c:ptCount val="5"/>
                <c:pt idx="0">
                  <c:v>0</c:v>
                </c:pt>
                <c:pt idx="1">
                  <c:v>1.11</c:v>
                </c:pt>
                <c:pt idx="2">
                  <c:v>3.06</c:v>
                </c:pt>
                <c:pt idx="3">
                  <c:v>4.45</c:v>
                </c:pt>
                <c:pt idx="4">
                  <c:v>7.30</c:v>
                </c:pt>
              </c:strCache>
            </c:strRef>
          </c:cat>
          <c:val>
            <c:numRef>
              <c:f>'Graficas grados 5'!$E$3:$E$7</c:f>
              <c:numCache>
                <c:formatCode>General</c:formatCode>
                <c:ptCount val="5"/>
                <c:pt idx="0">
                  <c:v>0</c:v>
                </c:pt>
                <c:pt idx="1">
                  <c:v>-14</c:v>
                </c:pt>
                <c:pt idx="2">
                  <c:v>-29</c:v>
                </c:pt>
                <c:pt idx="3">
                  <c:v>-53</c:v>
                </c:pt>
                <c:pt idx="4">
                  <c:v>-69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0-46EE-A8F1-A6465AB2E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402096"/>
        <c:axId val="429402752"/>
      </c:lineChart>
      <c:catAx>
        <c:axId val="42940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9402752"/>
        <c:crosses val="autoZero"/>
        <c:auto val="1"/>
        <c:lblAlgn val="ctr"/>
        <c:lblOffset val="100"/>
        <c:noMultiLvlLbl val="0"/>
      </c:catAx>
      <c:valAx>
        <c:axId val="42940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940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'Graficas grados 5'!$G$2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'Graficas grados 5'!$F$3:$F$8</c:f>
              <c:strCache>
                <c:ptCount val="6"/>
                <c:pt idx="0">
                  <c:v>0</c:v>
                </c:pt>
                <c:pt idx="1">
                  <c:v>2.07</c:v>
                </c:pt>
                <c:pt idx="2">
                  <c:v>2.90</c:v>
                </c:pt>
                <c:pt idx="3">
                  <c:v>5.14</c:v>
                </c:pt>
                <c:pt idx="4">
                  <c:v>9.36</c:v>
                </c:pt>
                <c:pt idx="5">
                  <c:v>14.80</c:v>
                </c:pt>
              </c:strCache>
            </c:strRef>
          </c:cat>
          <c:val>
            <c:numRef>
              <c:f>'Graficas grados 5'!$G$3:$G$8</c:f>
              <c:numCache>
                <c:formatCode>General</c:formatCode>
                <c:ptCount val="6"/>
                <c:pt idx="0">
                  <c:v>0</c:v>
                </c:pt>
                <c:pt idx="1">
                  <c:v>-51</c:v>
                </c:pt>
                <c:pt idx="2">
                  <c:v>-68</c:v>
                </c:pt>
                <c:pt idx="3">
                  <c:v>-78</c:v>
                </c:pt>
                <c:pt idx="4">
                  <c:v>-86</c:v>
                </c:pt>
                <c:pt idx="5">
                  <c:v>-97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43-4871-8C57-041780C78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8335800"/>
        <c:axId val="498776912"/>
      </c:lineChart>
      <c:catAx>
        <c:axId val="498335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8776912"/>
        <c:crosses val="autoZero"/>
        <c:auto val="1"/>
        <c:lblAlgn val="ctr"/>
        <c:lblOffset val="100"/>
        <c:noMultiLvlLbl val="0"/>
      </c:catAx>
      <c:valAx>
        <c:axId val="498776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8335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'Graficas grados 27'!$G$2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'Graficas grados 27'!$F$3:$F$7</c:f>
              <c:numCache>
                <c:formatCode>General</c:formatCode>
                <c:ptCount val="5"/>
                <c:pt idx="0">
                  <c:v>0</c:v>
                </c:pt>
                <c:pt idx="1">
                  <c:v>0.8</c:v>
                </c:pt>
                <c:pt idx="2">
                  <c:v>1.6</c:v>
                </c:pt>
                <c:pt idx="3">
                  <c:v>2.4</c:v>
                </c:pt>
                <c:pt idx="4">
                  <c:v>4.2</c:v>
                </c:pt>
              </c:numCache>
            </c:numRef>
          </c:cat>
          <c:val>
            <c:numRef>
              <c:f>'Graficas grados 27'!$G$3:$G$7</c:f>
              <c:numCache>
                <c:formatCode>General</c:formatCode>
                <c:ptCount val="5"/>
                <c:pt idx="0">
                  <c:v>0</c:v>
                </c:pt>
                <c:pt idx="1">
                  <c:v>-5</c:v>
                </c:pt>
                <c:pt idx="2">
                  <c:v>-10</c:v>
                </c:pt>
                <c:pt idx="3">
                  <c:v>-26</c:v>
                </c:pt>
                <c:pt idx="4">
                  <c:v>-36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B3-4D4A-A8BB-D8C74F816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278600"/>
        <c:axId val="443278928"/>
      </c:lineChart>
      <c:catAx>
        <c:axId val="443278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278928"/>
        <c:crosses val="autoZero"/>
        <c:auto val="1"/>
        <c:lblAlgn val="ctr"/>
        <c:lblOffset val="100"/>
        <c:noMultiLvlLbl val="0"/>
      </c:catAx>
      <c:valAx>
        <c:axId val="443278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278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'Graficas grados 5'!$I$2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'Graficas grados 5'!$H$3:$H$7</c:f>
              <c:strCache>
                <c:ptCount val="5"/>
                <c:pt idx="0">
                  <c:v>0</c:v>
                </c:pt>
                <c:pt idx="1">
                  <c:v>0.80</c:v>
                </c:pt>
                <c:pt idx="2">
                  <c:v>3.73</c:v>
                </c:pt>
                <c:pt idx="3">
                  <c:v>5</c:v>
                </c:pt>
                <c:pt idx="4">
                  <c:v>8.30</c:v>
                </c:pt>
              </c:strCache>
            </c:strRef>
          </c:cat>
          <c:val>
            <c:numRef>
              <c:f>'Graficas grados 5'!$I$3:$I$7</c:f>
              <c:numCache>
                <c:formatCode>General</c:formatCode>
                <c:ptCount val="5"/>
                <c:pt idx="0">
                  <c:v>0</c:v>
                </c:pt>
                <c:pt idx="1">
                  <c:v>-4</c:v>
                </c:pt>
                <c:pt idx="2">
                  <c:v>-21</c:v>
                </c:pt>
                <c:pt idx="3">
                  <c:v>-41</c:v>
                </c:pt>
                <c:pt idx="4">
                  <c:v>-54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9B-4587-A511-338B214EF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5682504"/>
        <c:axId val="445681848"/>
      </c:lineChart>
      <c:catAx>
        <c:axId val="44568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5681848"/>
        <c:crosses val="autoZero"/>
        <c:auto val="1"/>
        <c:lblAlgn val="ctr"/>
        <c:lblOffset val="100"/>
        <c:noMultiLvlLbl val="0"/>
      </c:catAx>
      <c:valAx>
        <c:axId val="445681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568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'Graficas grados 5'!$K$2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'Graficas grados 5'!$J$3:$J$7</c:f>
              <c:strCache>
                <c:ptCount val="5"/>
                <c:pt idx="0">
                  <c:v>0</c:v>
                </c:pt>
                <c:pt idx="1">
                  <c:v>4.80</c:v>
                </c:pt>
                <c:pt idx="2">
                  <c:v>7.45</c:v>
                </c:pt>
                <c:pt idx="3">
                  <c:v>12.84</c:v>
                </c:pt>
                <c:pt idx="4">
                  <c:v>18.30</c:v>
                </c:pt>
              </c:strCache>
            </c:strRef>
          </c:cat>
          <c:val>
            <c:numRef>
              <c:f>'Graficas grados 5'!$K$3:$K$7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-8</c:v>
                </c:pt>
                <c:pt idx="3">
                  <c:v>-17</c:v>
                </c:pt>
                <c:pt idx="4">
                  <c:v>-24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28-4139-91F7-2C6544FD5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1063304"/>
        <c:axId val="439594632"/>
      </c:lineChart>
      <c:catAx>
        <c:axId val="271063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9594632"/>
        <c:crosses val="autoZero"/>
        <c:auto val="1"/>
        <c:lblAlgn val="ctr"/>
        <c:lblOffset val="100"/>
        <c:noMultiLvlLbl val="0"/>
      </c:catAx>
      <c:valAx>
        <c:axId val="439594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71063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'Graficas grados 5'!$M$2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'Graficas grados 5'!$L$3:$L$8</c:f>
              <c:strCache>
                <c:ptCount val="6"/>
                <c:pt idx="0">
                  <c:v>0</c:v>
                </c:pt>
                <c:pt idx="1">
                  <c:v>2.13</c:v>
                </c:pt>
                <c:pt idx="2">
                  <c:v>6.01</c:v>
                </c:pt>
                <c:pt idx="3">
                  <c:v>9.7'</c:v>
                </c:pt>
                <c:pt idx="4">
                  <c:v>15</c:v>
                </c:pt>
                <c:pt idx="5">
                  <c:v>20.20</c:v>
                </c:pt>
              </c:strCache>
            </c:strRef>
          </c:cat>
          <c:val>
            <c:numRef>
              <c:f>'Graficas grados 5'!$M$3:$M$8</c:f>
              <c:numCache>
                <c:formatCode>General</c:formatCode>
                <c:ptCount val="6"/>
                <c:pt idx="0">
                  <c:v>0</c:v>
                </c:pt>
                <c:pt idx="1">
                  <c:v>-3</c:v>
                </c:pt>
                <c:pt idx="2">
                  <c:v>-26</c:v>
                </c:pt>
                <c:pt idx="3">
                  <c:v>-30</c:v>
                </c:pt>
                <c:pt idx="4">
                  <c:v>-42</c:v>
                </c:pt>
                <c:pt idx="5">
                  <c:v>-45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C-4BB6-ACD9-4FA166F95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8287216"/>
        <c:axId val="508289512"/>
      </c:lineChart>
      <c:catAx>
        <c:axId val="50828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8289512"/>
        <c:crosses val="autoZero"/>
        <c:auto val="1"/>
        <c:lblAlgn val="ctr"/>
        <c:lblOffset val="100"/>
        <c:noMultiLvlLbl val="0"/>
      </c:catAx>
      <c:valAx>
        <c:axId val="508289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8287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'Graficas grados 5'!$O$2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'Graficas grados 5'!$N$3:$N$8</c:f>
              <c:strCache>
                <c:ptCount val="6"/>
                <c:pt idx="0">
                  <c:v>0</c:v>
                </c:pt>
                <c:pt idx="1">
                  <c:v>1.17</c:v>
                </c:pt>
                <c:pt idx="2">
                  <c:v>6.91</c:v>
                </c:pt>
                <c:pt idx="3">
                  <c:v>12.22</c:v>
                </c:pt>
                <c:pt idx="4">
                  <c:v>17.70</c:v>
                </c:pt>
                <c:pt idx="5">
                  <c:v>16.8</c:v>
                </c:pt>
              </c:strCache>
            </c:strRef>
          </c:cat>
          <c:val>
            <c:numRef>
              <c:f>'Graficas grados 5'!$O$3:$O$8</c:f>
              <c:numCache>
                <c:formatCode>General</c:formatCode>
                <c:ptCount val="6"/>
                <c:pt idx="0">
                  <c:v>0</c:v>
                </c:pt>
                <c:pt idx="1">
                  <c:v>-7</c:v>
                </c:pt>
                <c:pt idx="2">
                  <c:v>-5</c:v>
                </c:pt>
                <c:pt idx="3">
                  <c:v>-9</c:v>
                </c:pt>
                <c:pt idx="4">
                  <c:v>-24</c:v>
                </c:pt>
                <c:pt idx="5">
                  <c:v>-38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C2-474B-BE9F-5B3F7FA2E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8279672"/>
        <c:axId val="508272784"/>
      </c:lineChart>
      <c:catAx>
        <c:axId val="508279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8272784"/>
        <c:crosses val="autoZero"/>
        <c:auto val="1"/>
        <c:lblAlgn val="ctr"/>
        <c:lblOffset val="100"/>
        <c:noMultiLvlLbl val="0"/>
      </c:catAx>
      <c:valAx>
        <c:axId val="50827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8279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'Graficas grados 5'!$Q$2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'Graficas grados 5'!$P$3:$P$7</c:f>
              <c:strCache>
                <c:ptCount val="5"/>
                <c:pt idx="0">
                  <c:v>0</c:v>
                </c:pt>
                <c:pt idx="1">
                  <c:v>2.18</c:v>
                </c:pt>
                <c:pt idx="2">
                  <c:v>10.6</c:v>
                </c:pt>
                <c:pt idx="3">
                  <c:v>14.11</c:v>
                </c:pt>
                <c:pt idx="4">
                  <c:v>19.13</c:v>
                </c:pt>
              </c:strCache>
            </c:strRef>
          </c:cat>
          <c:val>
            <c:numRef>
              <c:f>'Graficas grados 5'!$Q$3:$Q$7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-3</c:v>
                </c:pt>
                <c:pt idx="3">
                  <c:v>-13</c:v>
                </c:pt>
                <c:pt idx="4">
                  <c:v>-22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18-4B29-B795-76BF60822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8273112"/>
        <c:axId val="508280984"/>
      </c:lineChart>
      <c:catAx>
        <c:axId val="508273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8280984"/>
        <c:crosses val="autoZero"/>
        <c:auto val="1"/>
        <c:lblAlgn val="ctr"/>
        <c:lblOffset val="100"/>
        <c:noMultiLvlLbl val="0"/>
      </c:catAx>
      <c:valAx>
        <c:axId val="508280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8273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'Graficas grados 5'!$S$2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'Graficas grados 5'!$R$3:$R$8</c:f>
              <c:strCache>
                <c:ptCount val="6"/>
                <c:pt idx="0">
                  <c:v>0</c:v>
                </c:pt>
                <c:pt idx="1">
                  <c:v>5.34</c:v>
                </c:pt>
                <c:pt idx="2">
                  <c:v>7.3</c:v>
                </c:pt>
                <c:pt idx="3">
                  <c:v>15.3</c:v>
                </c:pt>
                <c:pt idx="4">
                  <c:v>23.57</c:v>
                </c:pt>
                <c:pt idx="5">
                  <c:v>33.32</c:v>
                </c:pt>
              </c:strCache>
            </c:strRef>
          </c:cat>
          <c:val>
            <c:numRef>
              <c:f>'Graficas grados 5'!$S$3:$S$8</c:f>
              <c:numCache>
                <c:formatCode>General</c:formatCode>
                <c:ptCount val="6"/>
                <c:pt idx="0">
                  <c:v>0</c:v>
                </c:pt>
                <c:pt idx="1">
                  <c:v>-32</c:v>
                </c:pt>
                <c:pt idx="2">
                  <c:v>-32</c:v>
                </c:pt>
                <c:pt idx="3">
                  <c:v>-27</c:v>
                </c:pt>
                <c:pt idx="4">
                  <c:v>-34</c:v>
                </c:pt>
                <c:pt idx="5">
                  <c:v>-38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9-4B70-A049-9479B1B1D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8302304"/>
        <c:axId val="508302632"/>
      </c:lineChart>
      <c:catAx>
        <c:axId val="50830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8302632"/>
        <c:crosses val="autoZero"/>
        <c:auto val="1"/>
        <c:lblAlgn val="ctr"/>
        <c:lblOffset val="100"/>
        <c:noMultiLvlLbl val="0"/>
      </c:catAx>
      <c:valAx>
        <c:axId val="508302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8302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'Graficas grados 5'!$U$2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'Graficas grados 5'!$T$3:$T$8</c:f>
              <c:strCache>
                <c:ptCount val="6"/>
                <c:pt idx="0">
                  <c:v>0</c:v>
                </c:pt>
                <c:pt idx="1">
                  <c:v>3.20</c:v>
                </c:pt>
                <c:pt idx="2">
                  <c:v>4.3</c:v>
                </c:pt>
                <c:pt idx="3">
                  <c:v>10.4</c:v>
                </c:pt>
                <c:pt idx="4">
                  <c:v>20.5</c:v>
                </c:pt>
                <c:pt idx="5">
                  <c:v>24.9</c:v>
                </c:pt>
              </c:strCache>
            </c:strRef>
          </c:cat>
          <c:val>
            <c:numRef>
              <c:f>'Graficas grados 5'!$U$3:$U$8</c:f>
              <c:numCache>
                <c:formatCode>General</c:formatCode>
                <c:ptCount val="6"/>
                <c:pt idx="0">
                  <c:v>0</c:v>
                </c:pt>
                <c:pt idx="1">
                  <c:v>-5</c:v>
                </c:pt>
                <c:pt idx="2">
                  <c:v>-32</c:v>
                </c:pt>
                <c:pt idx="3">
                  <c:v>-49</c:v>
                </c:pt>
                <c:pt idx="4">
                  <c:v>-55</c:v>
                </c:pt>
                <c:pt idx="5">
                  <c:v>-64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D6-49FC-93DB-BF079843B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425560"/>
        <c:axId val="320426872"/>
      </c:lineChart>
      <c:catAx>
        <c:axId val="320425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20426872"/>
        <c:crosses val="autoZero"/>
        <c:auto val="1"/>
        <c:lblAlgn val="ctr"/>
        <c:lblOffset val="100"/>
        <c:noMultiLvlLbl val="0"/>
      </c:catAx>
      <c:valAx>
        <c:axId val="320426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20425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CO" sz="12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2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1"/>
          <c:order val="0"/>
          <c:tx>
            <c:strRef>
              <c:f>'Graficas grados 5'!$W$2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'Graficas grados 5'!$V$3:$V$9</c:f>
              <c:strCache>
                <c:ptCount val="7"/>
                <c:pt idx="0">
                  <c:v>0</c:v>
                </c:pt>
                <c:pt idx="1">
                  <c:v>0.70</c:v>
                </c:pt>
                <c:pt idx="2">
                  <c:v>4</c:v>
                </c:pt>
                <c:pt idx="3">
                  <c:v>7</c:v>
                </c:pt>
                <c:pt idx="4">
                  <c:v>12.20</c:v>
                </c:pt>
                <c:pt idx="5">
                  <c:v>16.20</c:v>
                </c:pt>
                <c:pt idx="6">
                  <c:v>21</c:v>
                </c:pt>
              </c:strCache>
            </c:strRef>
          </c:cat>
          <c:val>
            <c:numRef>
              <c:f>'Graficas grados 5'!$W$3:$W$9</c:f>
              <c:numCache>
                <c:formatCode>General</c:formatCode>
                <c:ptCount val="7"/>
                <c:pt idx="0">
                  <c:v>0</c:v>
                </c:pt>
                <c:pt idx="1">
                  <c:v>-7</c:v>
                </c:pt>
                <c:pt idx="2">
                  <c:v>-7</c:v>
                </c:pt>
                <c:pt idx="3">
                  <c:v>-11</c:v>
                </c:pt>
                <c:pt idx="4">
                  <c:v>-10</c:v>
                </c:pt>
                <c:pt idx="5">
                  <c:v>-17</c:v>
                </c:pt>
                <c:pt idx="6">
                  <c:v>-21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FD-4370-B9D5-D91B56787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714584"/>
        <c:axId val="499716552"/>
      </c:lineChart>
      <c:catAx>
        <c:axId val="49971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9716552"/>
        <c:crosses val="autoZero"/>
        <c:auto val="1"/>
        <c:lblAlgn val="ctr"/>
        <c:lblOffset val="100"/>
        <c:noMultiLvlLbl val="0"/>
      </c:catAx>
      <c:valAx>
        <c:axId val="499716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9714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s-CO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'Graficas grados 5'!$Y$2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'Graficas grados 5'!$X$3:$X$10</c:f>
              <c:strCache>
                <c:ptCount val="8"/>
                <c:pt idx="0">
                  <c:v>0</c:v>
                </c:pt>
                <c:pt idx="1">
                  <c:v>0.50</c:v>
                </c:pt>
                <c:pt idx="2">
                  <c:v>5.80</c:v>
                </c:pt>
                <c:pt idx="3">
                  <c:v>11.7</c:v>
                </c:pt>
                <c:pt idx="4">
                  <c:v>13</c:v>
                </c:pt>
                <c:pt idx="5">
                  <c:v>13.40</c:v>
                </c:pt>
                <c:pt idx="6">
                  <c:v>16.80</c:v>
                </c:pt>
                <c:pt idx="7">
                  <c:v>22.45</c:v>
                </c:pt>
              </c:strCache>
            </c:strRef>
          </c:cat>
          <c:val>
            <c:numRef>
              <c:f>'Graficas grados 5'!$Y$3:$Y$10</c:f>
              <c:numCache>
                <c:formatCode>General</c:formatCode>
                <c:ptCount val="8"/>
                <c:pt idx="0">
                  <c:v>0</c:v>
                </c:pt>
                <c:pt idx="1">
                  <c:v>-4</c:v>
                </c:pt>
                <c:pt idx="2">
                  <c:v>-7</c:v>
                </c:pt>
                <c:pt idx="3">
                  <c:v>-7</c:v>
                </c:pt>
                <c:pt idx="4">
                  <c:v>-97</c:v>
                </c:pt>
                <c:pt idx="5">
                  <c:v>-107</c:v>
                </c:pt>
                <c:pt idx="6">
                  <c:v>-107</c:v>
                </c:pt>
                <c:pt idx="7">
                  <c:v>-111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6C-4651-82CE-163CDD905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8296072"/>
        <c:axId val="508302960"/>
      </c:lineChart>
      <c:catAx>
        <c:axId val="50829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8302960"/>
        <c:crosses val="autoZero"/>
        <c:auto val="1"/>
        <c:lblAlgn val="ctr"/>
        <c:lblOffset val="100"/>
        <c:noMultiLvlLbl val="0"/>
      </c:catAx>
      <c:valAx>
        <c:axId val="508302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829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'Graficas grados 5'!$AA$2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'Graficas grados 5'!$Z$3:$Z$7</c:f>
              <c:strCache>
                <c:ptCount val="5"/>
                <c:pt idx="0">
                  <c:v>0</c:v>
                </c:pt>
                <c:pt idx="1">
                  <c:v>1.40</c:v>
                </c:pt>
                <c:pt idx="2">
                  <c:v>5.80</c:v>
                </c:pt>
                <c:pt idx="3">
                  <c:v>8.40</c:v>
                </c:pt>
                <c:pt idx="4">
                  <c:v>13.36</c:v>
                </c:pt>
              </c:strCache>
            </c:strRef>
          </c:cat>
          <c:val>
            <c:numRef>
              <c:f>'Graficas grados 5'!$AA$3:$AA$7</c:f>
              <c:numCache>
                <c:formatCode>General</c:formatCode>
                <c:ptCount val="5"/>
                <c:pt idx="0">
                  <c:v>0</c:v>
                </c:pt>
                <c:pt idx="1">
                  <c:v>-5</c:v>
                </c:pt>
                <c:pt idx="2">
                  <c:v>-12</c:v>
                </c:pt>
                <c:pt idx="3">
                  <c:v>-22</c:v>
                </c:pt>
                <c:pt idx="4">
                  <c:v>-33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B0-4497-A633-325FC2ED3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720488"/>
        <c:axId val="499726720"/>
      </c:lineChart>
      <c:catAx>
        <c:axId val="499720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9726720"/>
        <c:crosses val="autoZero"/>
        <c:auto val="1"/>
        <c:lblAlgn val="ctr"/>
        <c:lblOffset val="100"/>
        <c:noMultiLvlLbl val="0"/>
      </c:catAx>
      <c:valAx>
        <c:axId val="499726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9720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Estacion G04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'Graficas grados 27'!$I$2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'Graficas grados 27'!$H$3:$H$8</c:f>
              <c:numCache>
                <c:formatCode>General</c:formatCode>
                <c:ptCount val="6"/>
                <c:pt idx="0">
                  <c:v>0</c:v>
                </c:pt>
                <c:pt idx="1">
                  <c:v>1.7</c:v>
                </c:pt>
                <c:pt idx="2">
                  <c:v>3.7</c:v>
                </c:pt>
                <c:pt idx="3">
                  <c:v>8.3000000000000007</c:v>
                </c:pt>
                <c:pt idx="4">
                  <c:v>10.3</c:v>
                </c:pt>
                <c:pt idx="5">
                  <c:v>14.2</c:v>
                </c:pt>
              </c:numCache>
            </c:numRef>
          </c:xVal>
          <c:yVal>
            <c:numRef>
              <c:f>'Graficas grados 27'!$I$3:$I$8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-10</c:v>
                </c:pt>
                <c:pt idx="4">
                  <c:v>-20</c:v>
                </c:pt>
                <c:pt idx="5">
                  <c:v>-30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30-4CDD-B639-480B52C90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591352"/>
        <c:axId val="439590040"/>
      </c:scatterChart>
      <c:valAx>
        <c:axId val="439591352"/>
        <c:scaling>
          <c:orientation val="minMax"/>
          <c:max val="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Longitud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39590040"/>
        <c:crosses val="autoZero"/>
        <c:crossBetween val="midCat"/>
        <c:majorUnit val="2"/>
      </c:valAx>
      <c:valAx>
        <c:axId val="439590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CO"/>
                  <a:t>Inclinación (grados)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439591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graficas(m)'!$CF$20:$CF$32</c:f>
              <c:numCache>
                <c:formatCode>0.00</c:formatCode>
                <c:ptCount val="13"/>
                <c:pt idx="0">
                  <c:v>0</c:v>
                </c:pt>
                <c:pt idx="1">
                  <c:v>5.34</c:v>
                </c:pt>
                <c:pt idx="2">
                  <c:v>7.0021742684665949</c:v>
                </c:pt>
                <c:pt idx="3">
                  <c:v>15.002174268466595</c:v>
                </c:pt>
                <c:pt idx="4">
                  <c:v>23.240704421685329</c:v>
                </c:pt>
                <c:pt idx="5">
                  <c:v>32.918029400188217</c:v>
                </c:pt>
                <c:pt idx="6">
                  <c:v>48.859102923340203</c:v>
                </c:pt>
              </c:numCache>
            </c:numRef>
          </c:xVal>
          <c:yVal>
            <c:numRef>
              <c:f>'5-Jul-2019 P graficas(m)'!$CG$20:$CG$32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-1.0386417578970817</c:v>
                </c:pt>
                <c:pt idx="3">
                  <c:v>-1.0386417578970817</c:v>
                </c:pt>
                <c:pt idx="4">
                  <c:v>-0.31786376537394867</c:v>
                </c:pt>
                <c:pt idx="5">
                  <c:v>-1.5060898635741367</c:v>
                </c:pt>
                <c:pt idx="6">
                  <c:v>-2.6207983140052589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9BB-4A2C-B932-5ADA97F2E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G10</a:t>
            </a:r>
          </a:p>
          <a:p>
            <a:pPr>
              <a:defRPr/>
            </a:pPr>
            <a:r>
              <a:rPr lang="en-US"/>
              <a:t>11</a:t>
            </a:r>
            <a:r>
              <a:rPr lang="en-US" baseline="0"/>
              <a:t> jul-19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3.187823033893586</c:v>
                </c:pt>
                <c:pt idx="2">
                  <c:v>4.1679302105007903</c:v>
                </c:pt>
                <c:pt idx="3">
                  <c:v>10.001389221875307</c:v>
                </c:pt>
                <c:pt idx="4">
                  <c:v>20.046060365094867</c:v>
                </c:pt>
                <c:pt idx="5">
                  <c:v>24.391889063713471</c:v>
                </c:pt>
                <c:pt idx="6">
                  <c:v>31.851889063713472</c:v>
                </c:pt>
              </c:numCache>
            </c:numRef>
          </c:xVal>
          <c:yVal>
            <c:numRef>
              <c:f>'5-Jul-2019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-0.27889837679250612</c:v>
                </c:pt>
                <c:pt idx="2">
                  <c:v>-0.77828792650600742</c:v>
                </c:pt>
                <c:pt idx="3">
                  <c:v>-2.5617553253147021</c:v>
                </c:pt>
                <c:pt idx="4">
                  <c:v>-3.6174928043180019</c:v>
                </c:pt>
                <c:pt idx="5">
                  <c:v>-4.3058044504950175</c:v>
                </c:pt>
                <c:pt idx="6">
                  <c:v>-4.3058044504950175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8D-4091-AAA5-D80184CE7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G11</a:t>
            </a:r>
          </a:p>
          <a:p>
            <a:pPr>
              <a:defRPr/>
            </a:pPr>
            <a:r>
              <a:rPr lang="en-US"/>
              <a:t>11</a:t>
            </a:r>
            <a:r>
              <a:rPr lang="en-US" baseline="0"/>
              <a:t> jul-19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0.7</c:v>
                </c:pt>
                <c:pt idx="2">
                  <c:v>3.9754023004163619</c:v>
                </c:pt>
                <c:pt idx="3">
                  <c:v>6.9754023004163619</c:v>
                </c:pt>
                <c:pt idx="4">
                  <c:v>12.162735361767446</c:v>
                </c:pt>
                <c:pt idx="5">
                  <c:v>16.16212614239301</c:v>
                </c:pt>
                <c:pt idx="6">
                  <c:v>20.926347670271355</c:v>
                </c:pt>
                <c:pt idx="7">
                  <c:v>26.013924326596459</c:v>
                </c:pt>
              </c:numCache>
            </c:numRef>
          </c:xVal>
          <c:yVal>
            <c:numRef>
              <c:f>'5-Jul-2019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-0.40216883323698666</c:v>
                </c:pt>
                <c:pt idx="3">
                  <c:v>-0.40216883323698666</c:v>
                </c:pt>
                <c:pt idx="4">
                  <c:v>-0.76490249670643817</c:v>
                </c:pt>
                <c:pt idx="5">
                  <c:v>-0.6950928709573041</c:v>
                </c:pt>
                <c:pt idx="6">
                  <c:v>-1.2800657193020122</c:v>
                </c:pt>
                <c:pt idx="7">
                  <c:v>-1.6358237353970513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2E-45BB-A74B-B682CEC66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G12</a:t>
            </a:r>
          </a:p>
          <a:p>
            <a:pPr>
              <a:defRPr/>
            </a:pPr>
            <a:r>
              <a:rPr lang="en-US"/>
              <a:t>11</a:t>
            </a:r>
            <a:r>
              <a:rPr lang="en-US" baseline="0"/>
              <a:t> jul-19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graficas(m)'!$DK$20:$DK$32</c:f>
              <c:numCache>
                <c:formatCode>0.00</c:formatCode>
                <c:ptCount val="13"/>
                <c:pt idx="0">
                  <c:v>0</c:v>
                </c:pt>
                <c:pt idx="1">
                  <c:v>0.5</c:v>
                </c:pt>
                <c:pt idx="2">
                  <c:v>5.7870894663770684</c:v>
                </c:pt>
                <c:pt idx="3">
                  <c:v>11.679003721429053</c:v>
                </c:pt>
                <c:pt idx="4">
                  <c:v>12.979003721429054</c:v>
                </c:pt>
                <c:pt idx="5">
                  <c:v>12.979003721429054</c:v>
                </c:pt>
                <c:pt idx="6">
                  <c:v>16.327350081670563</c:v>
                </c:pt>
                <c:pt idx="7">
                  <c:v>21.977350081670561</c:v>
                </c:pt>
                <c:pt idx="8">
                  <c:v>28.641077937406187</c:v>
                </c:pt>
              </c:numCache>
            </c:numRef>
          </c:xVal>
          <c:yVal>
            <c:numRef>
              <c:f>'5-Jul-2019 P graficas(m)'!$DL$20:$DL$32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-0.3697093108438641</c:v>
                </c:pt>
                <c:pt idx="3">
                  <c:v>-0.67849145267723276</c:v>
                </c:pt>
                <c:pt idx="4">
                  <c:v>-0.67849145267723276</c:v>
                </c:pt>
                <c:pt idx="5">
                  <c:v>-1.0784914526772331</c:v>
                </c:pt>
                <c:pt idx="6">
                  <c:v>-1.6688952567447963</c:v>
                </c:pt>
                <c:pt idx="7">
                  <c:v>-1.6688952567447963</c:v>
                </c:pt>
                <c:pt idx="8">
                  <c:v>-2.1348685013555535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0C-4EBA-910D-B80DF654A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G13</a:t>
            </a:r>
          </a:p>
          <a:p>
            <a:pPr>
              <a:defRPr/>
            </a:pPr>
            <a:r>
              <a:rPr lang="en-US"/>
              <a:t>11</a:t>
            </a:r>
            <a:r>
              <a:rPr lang="en-US" baseline="0"/>
              <a:t> jul-19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graficas(m)'!$DU$20:$DU$32</c:f>
              <c:numCache>
                <c:formatCode>0.00</c:formatCode>
                <c:ptCount val="13"/>
                <c:pt idx="0">
                  <c:v>0</c:v>
                </c:pt>
                <c:pt idx="1">
                  <c:v>1.4</c:v>
                </c:pt>
                <c:pt idx="2">
                  <c:v>5.7832566716036808</c:v>
                </c:pt>
                <c:pt idx="3">
                  <c:v>8.3638766658711177</c:v>
                </c:pt>
                <c:pt idx="4">
                  <c:v>13.248523120811669</c:v>
                </c:pt>
                <c:pt idx="5">
                  <c:v>19.786160162573111</c:v>
                </c:pt>
              </c:numCache>
            </c:numRef>
          </c:xVal>
          <c:yVal>
            <c:numRef>
              <c:f>'5-Jul-2019 P graficas(m)'!$DV$20:$DV$32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-0.38348526808969596</c:v>
                </c:pt>
                <c:pt idx="3">
                  <c:v>-0.70034556094307954</c:v>
                </c:pt>
                <c:pt idx="4">
                  <c:v>-1.5616405221710539</c:v>
                </c:pt>
                <c:pt idx="5">
                  <c:v>-2.8324284313788421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7E-402D-A370-6A8F4C0B6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G1</a:t>
            </a:r>
          </a:p>
          <a:p>
            <a:pPr>
              <a:defRPr/>
            </a:pPr>
            <a:r>
              <a:rPr lang="en-US"/>
              <a:t>11</a:t>
            </a:r>
            <a:r>
              <a:rPr lang="en-US" baseline="0"/>
              <a:t> jul-19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graficas(m)'!$D$20:$D$32</c:f>
              <c:numCache>
                <c:formatCode>0.00</c:formatCode>
                <c:ptCount val="13"/>
                <c:pt idx="0">
                  <c:v>0</c:v>
                </c:pt>
                <c:pt idx="1">
                  <c:v>2.36</c:v>
                </c:pt>
                <c:pt idx="2">
                  <c:v>3.9282229195932885</c:v>
                </c:pt>
                <c:pt idx="3">
                  <c:v>6.3947956552283109</c:v>
                </c:pt>
                <c:pt idx="4">
                  <c:v>15.271653998824849</c:v>
                </c:pt>
                <c:pt idx="5">
                  <c:v>16.220457171536641</c:v>
                </c:pt>
              </c:numCache>
            </c:numRef>
          </c:xVal>
          <c:yVal>
            <c:numRef>
              <c:f>'5-Jul-2019 P graficas(m)'!$E$20:$E$32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-0.19255356258013301</c:v>
                </c:pt>
                <c:pt idx="3">
                  <c:v>-1.2907424988847933</c:v>
                </c:pt>
                <c:pt idx="4">
                  <c:v>-3.6692895233769591</c:v>
                </c:pt>
                <c:pt idx="5">
                  <c:v>-3.8709638634701857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FD-47C3-B2A3-BFA4E55F7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G2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graficas(m)'!$N$20:$N$32</c:f>
              <c:numCache>
                <c:formatCode>0.00</c:formatCode>
                <c:ptCount val="13"/>
                <c:pt idx="0">
                  <c:v>0</c:v>
                </c:pt>
                <c:pt idx="1">
                  <c:v>1.1100000000000001</c:v>
                </c:pt>
                <c:pt idx="2">
                  <c:v>3.0020766662381932</c:v>
                </c:pt>
                <c:pt idx="3">
                  <c:v>4.3447135647799984</c:v>
                </c:pt>
                <c:pt idx="4">
                  <c:v>6.9483181190614101</c:v>
                </c:pt>
                <c:pt idx="5">
                  <c:v>7.8903545810809623</c:v>
                </c:pt>
              </c:numCache>
            </c:numRef>
          </c:xVal>
          <c:yVal>
            <c:numRef>
              <c:f>'5-Jul-2019 P graficas(m)'!$O$20:$O$32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-0.47174769641935205</c:v>
                </c:pt>
                <c:pt idx="3">
                  <c:v>-0.83150616911185593</c:v>
                </c:pt>
                <c:pt idx="4">
                  <c:v>-1.9907056018778864</c:v>
                </c:pt>
                <c:pt idx="5">
                  <c:v>-2.2608302105785456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50-4B2D-800E-8E5DC0884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G1</a:t>
            </a:r>
          </a:p>
          <a:p>
            <a:pPr>
              <a:defRPr/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graficas(m)'!$D$20:$D$32</c:f>
              <c:numCache>
                <c:formatCode>0.00</c:formatCode>
                <c:ptCount val="13"/>
                <c:pt idx="0">
                  <c:v>0</c:v>
                </c:pt>
                <c:pt idx="1">
                  <c:v>2.36</c:v>
                </c:pt>
                <c:pt idx="2">
                  <c:v>3.9282229195932885</c:v>
                </c:pt>
                <c:pt idx="3">
                  <c:v>6.3947956552283109</c:v>
                </c:pt>
                <c:pt idx="4">
                  <c:v>15.271653998824849</c:v>
                </c:pt>
                <c:pt idx="5">
                  <c:v>16.220457171536641</c:v>
                </c:pt>
              </c:numCache>
            </c:numRef>
          </c:xVal>
          <c:yVal>
            <c:numRef>
              <c:f>'5-Jul-2019 P graficas(m)'!$E$20:$E$32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-0.19255356258013301</c:v>
                </c:pt>
                <c:pt idx="3">
                  <c:v>-1.2907424988847933</c:v>
                </c:pt>
                <c:pt idx="4">
                  <c:v>-3.6692895233769591</c:v>
                </c:pt>
                <c:pt idx="5">
                  <c:v>-3.8709638634701857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4B-4257-98FD-8BF06F526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graficas(m)'!$X$20:$X$32</c:f>
              <c:numCache>
                <c:formatCode>0.00</c:formatCode>
                <c:ptCount val="13"/>
                <c:pt idx="0">
                  <c:v>0</c:v>
                </c:pt>
                <c:pt idx="1">
                  <c:v>2.0699999999999998</c:v>
                </c:pt>
                <c:pt idx="2">
                  <c:v>2.5923359245713651</c:v>
                </c:pt>
                <c:pt idx="3">
                  <c:v>4.7344585779285637</c:v>
                </c:pt>
                <c:pt idx="4">
                  <c:v>8.8903472956400815</c:v>
                </c:pt>
                <c:pt idx="5">
                  <c:v>14.277405589594226</c:v>
                </c:pt>
                <c:pt idx="6">
                  <c:v>15.308114132214271</c:v>
                </c:pt>
              </c:numCache>
            </c:numRef>
          </c:xVal>
          <c:yVal>
            <c:numRef>
              <c:f>'5-Jul-2019 P graficas(m)'!$Y$20:$Y$32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-0.64503114800928585</c:v>
                </c:pt>
                <c:pt idx="3">
                  <c:v>-1.2999437665882163</c:v>
                </c:pt>
                <c:pt idx="4">
                  <c:v>-2.0327390763426623</c:v>
                </c:pt>
                <c:pt idx="5">
                  <c:v>-2.7898407455654182</c:v>
                </c:pt>
                <c:pt idx="6">
                  <c:v>-2.99019019071079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DA-41E2-9DC5-5545CF49B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graficas(m)'!$AH$20:$AH$32</c:f>
              <c:numCache>
                <c:formatCode>0.00</c:formatCode>
                <c:ptCount val="13"/>
                <c:pt idx="0">
                  <c:v>0</c:v>
                </c:pt>
                <c:pt idx="1">
                  <c:v>0.8</c:v>
                </c:pt>
                <c:pt idx="2">
                  <c:v>3.7228626672612846</c:v>
                </c:pt>
                <c:pt idx="3">
                  <c:v>4.9373697073343399</c:v>
                </c:pt>
                <c:pt idx="4">
                  <c:v>8.0383553559278376</c:v>
                </c:pt>
                <c:pt idx="5">
                  <c:v>9.2563179369093813</c:v>
                </c:pt>
              </c:numCache>
            </c:numRef>
          </c:xVal>
          <c:yVal>
            <c:numRef>
              <c:f>'5-Jul-2019 P graficas(m)'!$AI$20:$AI$32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-0.20438646807028713</c:v>
                </c:pt>
                <c:pt idx="3">
                  <c:v>-0.57569853306816288</c:v>
                </c:pt>
                <c:pt idx="4">
                  <c:v>-1.7043650060428699</c:v>
                </c:pt>
                <c:pt idx="5">
                  <c:v>-1.9855538239727011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01-4B3D-BE8D-AB0E7482E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'Graficas grados 27'!$K$2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'Graficas grados 27'!$J$3:$J$6</c:f>
              <c:numCache>
                <c:formatCode>General</c:formatCode>
                <c:ptCount val="4"/>
                <c:pt idx="0">
                  <c:v>0</c:v>
                </c:pt>
                <c:pt idx="1">
                  <c:v>1.1000000000000001</c:v>
                </c:pt>
                <c:pt idx="2">
                  <c:v>4.5</c:v>
                </c:pt>
                <c:pt idx="3">
                  <c:v>6.9</c:v>
                </c:pt>
              </c:numCache>
            </c:numRef>
          </c:cat>
          <c:val>
            <c:numRef>
              <c:f>'Graficas grados 27'!$K$3:$K$6</c:f>
              <c:numCache>
                <c:formatCode>General</c:formatCode>
                <c:ptCount val="4"/>
                <c:pt idx="0">
                  <c:v>0</c:v>
                </c:pt>
                <c:pt idx="1">
                  <c:v>-3</c:v>
                </c:pt>
                <c:pt idx="2">
                  <c:v>-5</c:v>
                </c:pt>
                <c:pt idx="3">
                  <c:v>-15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C3-4EE6-A351-B72B9EEA7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583808"/>
        <c:axId val="439585120"/>
      </c:lineChart>
      <c:catAx>
        <c:axId val="43958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9585120"/>
        <c:crosses val="autoZero"/>
        <c:auto val="1"/>
        <c:lblAlgn val="ctr"/>
        <c:lblOffset val="100"/>
        <c:noMultiLvlLbl val="0"/>
      </c:catAx>
      <c:valAx>
        <c:axId val="4395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9583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graficas(m)'!$AR$20:$AR$32</c:f>
              <c:numCache>
                <c:formatCode>0.00</c:formatCode>
                <c:ptCount val="13"/>
                <c:pt idx="0">
                  <c:v>0</c:v>
                </c:pt>
                <c:pt idx="1">
                  <c:v>4.8</c:v>
                </c:pt>
                <c:pt idx="2">
                  <c:v>7.45</c:v>
                </c:pt>
                <c:pt idx="3">
                  <c:v>12.787544890517065</c:v>
                </c:pt>
                <c:pt idx="4">
                  <c:v>18.180323230166518</c:v>
                </c:pt>
                <c:pt idx="5">
                  <c:v>19.371378612136105</c:v>
                </c:pt>
              </c:numCache>
            </c:numRef>
          </c:xVal>
          <c:yVal>
            <c:numRef>
              <c:f>'5-Jul-2019 P graficas(m)'!$AS$20:$AS$32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-0.75014301417475271</c:v>
                </c:pt>
                <c:pt idx="4">
                  <c:v>-1.6042751932944133</c:v>
                </c:pt>
                <c:pt idx="5">
                  <c:v>-1.7505184053805902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2F-4573-8A0E-9235213EE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graficas(m)'!$BB$20:$BB$32</c:f>
              <c:numCache>
                <c:formatCode>0.00</c:formatCode>
                <c:ptCount val="13"/>
                <c:pt idx="0">
                  <c:v>0</c:v>
                </c:pt>
                <c:pt idx="1">
                  <c:v>2.13</c:v>
                </c:pt>
                <c:pt idx="2">
                  <c:v>6.0046825948477469</c:v>
                </c:pt>
                <c:pt idx="3">
                  <c:v>9.4013455040872511</c:v>
                </c:pt>
                <c:pt idx="4">
                  <c:v>14.688434970464321</c:v>
                </c:pt>
                <c:pt idx="5">
                  <c:v>19.774802494280109</c:v>
                </c:pt>
                <c:pt idx="6">
                  <c:v>34.105136318008242</c:v>
                </c:pt>
              </c:numCache>
            </c:numRef>
          </c:xVal>
          <c:yVal>
            <c:numRef>
              <c:f>'5-Jul-2019 P graficas(m)'!$BC$20:$BC$32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-0.20306351022262206</c:v>
                </c:pt>
                <c:pt idx="3">
                  <c:v>-1.6448613743480422</c:v>
                </c:pt>
                <c:pt idx="4">
                  <c:v>-2.0145706851919063</c:v>
                </c:pt>
                <c:pt idx="5">
                  <c:v>-3.0957114774442545</c:v>
                </c:pt>
                <c:pt idx="6">
                  <c:v>-3.8467324495304984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B6-4729-9EFC-B2BBBFA3D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graficas(m)'!$BL$20:$BL$32</c:f>
              <c:numCache>
                <c:formatCode>0.00</c:formatCode>
                <c:ptCount val="13"/>
                <c:pt idx="0">
                  <c:v>0</c:v>
                </c:pt>
                <c:pt idx="1">
                  <c:v>1.17</c:v>
                </c:pt>
                <c:pt idx="2">
                  <c:v>6.8672149104211879</c:v>
                </c:pt>
                <c:pt idx="3">
                  <c:v>12.173980201892586</c:v>
                </c:pt>
                <c:pt idx="4">
                  <c:v>16.74282355208258</c:v>
                </c:pt>
                <c:pt idx="5">
                  <c:v>17.612156795742742</c:v>
                </c:pt>
                <c:pt idx="6">
                  <c:v>18.27195788961042</c:v>
                </c:pt>
              </c:numCache>
            </c:numRef>
          </c:xVal>
          <c:yVal>
            <c:numRef>
              <c:f>'5-Jul-2019 P graficas(m)'!$BM$20:$BM$32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-0.69953003114554657</c:v>
                </c:pt>
                <c:pt idx="3">
                  <c:v>-0.51421370365526642</c:v>
                </c:pt>
                <c:pt idx="4">
                  <c:v>-0.83369835340336029</c:v>
                </c:pt>
                <c:pt idx="5">
                  <c:v>-1.0666354939956286</c:v>
                </c:pt>
                <c:pt idx="6">
                  <c:v>-1.2311423830034025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7F-4BAA-B714-8B7A430E1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graficas(m)'!$BV$20:$BV$32</c:f>
              <c:numCache>
                <c:formatCode>0.00</c:formatCode>
                <c:ptCount val="13"/>
                <c:pt idx="0">
                  <c:v>0</c:v>
                </c:pt>
                <c:pt idx="1">
                  <c:v>2.1800000000000002</c:v>
                </c:pt>
                <c:pt idx="2">
                  <c:v>10.6</c:v>
                </c:pt>
                <c:pt idx="3">
                  <c:v>14.105189666988554</c:v>
                </c:pt>
                <c:pt idx="4">
                  <c:v>19.048924587109838</c:v>
                </c:pt>
                <c:pt idx="5">
                  <c:v>25.735574652938919</c:v>
                </c:pt>
              </c:numCache>
            </c:numRef>
          </c:xVal>
          <c:yVal>
            <c:numRef>
              <c:f>'5-Jul-2019 P graficas(m)'!$BW$20:$BW$32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-0.18369920641273285</c:v>
                </c:pt>
                <c:pt idx="4">
                  <c:v>-1.0554130583007231</c:v>
                </c:pt>
                <c:pt idx="5">
                  <c:v>-2.114474386623086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29-4236-B940-4A5C15956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3.187823033893586</c:v>
                </c:pt>
                <c:pt idx="2">
                  <c:v>4.1679302105007903</c:v>
                </c:pt>
                <c:pt idx="3">
                  <c:v>10.001389221875307</c:v>
                </c:pt>
                <c:pt idx="4">
                  <c:v>20.046060365094867</c:v>
                </c:pt>
                <c:pt idx="5">
                  <c:v>24.391889063713471</c:v>
                </c:pt>
                <c:pt idx="6">
                  <c:v>31.851889063713472</c:v>
                </c:pt>
              </c:numCache>
            </c:numRef>
          </c:xVal>
          <c:yVal>
            <c:numRef>
              <c:f>'5-Jul-2019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-0.27889837679250612</c:v>
                </c:pt>
                <c:pt idx="2">
                  <c:v>-0.77828792650600742</c:v>
                </c:pt>
                <c:pt idx="3">
                  <c:v>-2.5617553253147021</c:v>
                </c:pt>
                <c:pt idx="4">
                  <c:v>-3.6174928043180019</c:v>
                </c:pt>
                <c:pt idx="5">
                  <c:v>-4.3058044504950175</c:v>
                </c:pt>
                <c:pt idx="6">
                  <c:v>-4.3058044504950175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28D-453F-8AA7-5E6816880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G10</a:t>
            </a:r>
          </a:p>
          <a:p>
            <a:pPr>
              <a:defRPr/>
            </a:pPr>
            <a:r>
              <a:rPr lang="en-US"/>
              <a:t>11</a:t>
            </a:r>
            <a:r>
              <a:rPr lang="en-US" baseline="0"/>
              <a:t> jul-19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3.187823033893586</c:v>
                </c:pt>
                <c:pt idx="2">
                  <c:v>4.1679302105007903</c:v>
                </c:pt>
                <c:pt idx="3">
                  <c:v>10.001389221875307</c:v>
                </c:pt>
                <c:pt idx="4">
                  <c:v>20.046060365094867</c:v>
                </c:pt>
                <c:pt idx="5">
                  <c:v>24.391889063713471</c:v>
                </c:pt>
                <c:pt idx="6">
                  <c:v>31.851889063713472</c:v>
                </c:pt>
              </c:numCache>
            </c:numRef>
          </c:xVal>
          <c:yVal>
            <c:numRef>
              <c:f>'5-Jul-2019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-0.27889837679250612</c:v>
                </c:pt>
                <c:pt idx="2">
                  <c:v>-0.77828792650600742</c:v>
                </c:pt>
                <c:pt idx="3">
                  <c:v>-2.5617553253147021</c:v>
                </c:pt>
                <c:pt idx="4">
                  <c:v>-3.6174928043180019</c:v>
                </c:pt>
                <c:pt idx="5">
                  <c:v>-4.3058044504950175</c:v>
                </c:pt>
                <c:pt idx="6">
                  <c:v>-4.3058044504950175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D7-42A0-96E5-741AE5DED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0.7</c:v>
                </c:pt>
                <c:pt idx="2">
                  <c:v>3.9754023004163619</c:v>
                </c:pt>
                <c:pt idx="3">
                  <c:v>6.9754023004163619</c:v>
                </c:pt>
                <c:pt idx="4">
                  <c:v>12.162735361767446</c:v>
                </c:pt>
                <c:pt idx="5">
                  <c:v>16.16212614239301</c:v>
                </c:pt>
                <c:pt idx="6">
                  <c:v>20.926347670271355</c:v>
                </c:pt>
                <c:pt idx="7">
                  <c:v>26.013924326596459</c:v>
                </c:pt>
              </c:numCache>
            </c:numRef>
          </c:xVal>
          <c:yVal>
            <c:numRef>
              <c:f>'5-Jul-2019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-0.40216883323698666</c:v>
                </c:pt>
                <c:pt idx="3">
                  <c:v>-0.40216883323698666</c:v>
                </c:pt>
                <c:pt idx="4">
                  <c:v>-0.76490249670643817</c:v>
                </c:pt>
                <c:pt idx="5">
                  <c:v>-0.6950928709573041</c:v>
                </c:pt>
                <c:pt idx="6">
                  <c:v>-1.2800657193020122</c:v>
                </c:pt>
                <c:pt idx="7">
                  <c:v>-1.6358237353970513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4A-45F1-9504-5C78B3D1B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G11</a:t>
            </a:r>
          </a:p>
          <a:p>
            <a:pPr>
              <a:defRPr/>
            </a:pPr>
            <a:r>
              <a:rPr lang="en-US"/>
              <a:t>11</a:t>
            </a:r>
            <a:r>
              <a:rPr lang="en-US" baseline="0"/>
              <a:t> jul-19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0.7</c:v>
                </c:pt>
                <c:pt idx="2">
                  <c:v>3.9754023004163619</c:v>
                </c:pt>
                <c:pt idx="3">
                  <c:v>6.9754023004163619</c:v>
                </c:pt>
                <c:pt idx="4">
                  <c:v>12.162735361767446</c:v>
                </c:pt>
                <c:pt idx="5">
                  <c:v>16.16212614239301</c:v>
                </c:pt>
                <c:pt idx="6">
                  <c:v>20.926347670271355</c:v>
                </c:pt>
                <c:pt idx="7">
                  <c:v>26.013924326596459</c:v>
                </c:pt>
              </c:numCache>
            </c:numRef>
          </c:xVal>
          <c:yVal>
            <c:numRef>
              <c:f>'5-Jul-2019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-0.40216883323698666</c:v>
                </c:pt>
                <c:pt idx="3">
                  <c:v>-0.40216883323698666</c:v>
                </c:pt>
                <c:pt idx="4">
                  <c:v>-0.76490249670643817</c:v>
                </c:pt>
                <c:pt idx="5">
                  <c:v>-0.6950928709573041</c:v>
                </c:pt>
                <c:pt idx="6">
                  <c:v>-1.2800657193020122</c:v>
                </c:pt>
                <c:pt idx="7">
                  <c:v>-1.6358237353970513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A6-4AAF-B3F8-3EE654378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G10</a:t>
            </a:r>
          </a:p>
          <a:p>
            <a:pPr>
              <a:defRPr/>
            </a:pPr>
            <a:r>
              <a:rPr lang="en-US"/>
              <a:t>11</a:t>
            </a:r>
            <a:r>
              <a:rPr lang="en-US" baseline="0"/>
              <a:t> jul-19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3.187823033893586</c:v>
                </c:pt>
                <c:pt idx="2">
                  <c:v>4.1679302105007903</c:v>
                </c:pt>
                <c:pt idx="3">
                  <c:v>10.001389221875307</c:v>
                </c:pt>
                <c:pt idx="4">
                  <c:v>20.046060365094867</c:v>
                </c:pt>
                <c:pt idx="5">
                  <c:v>24.391889063713471</c:v>
                </c:pt>
                <c:pt idx="6">
                  <c:v>31.851889063713472</c:v>
                </c:pt>
              </c:numCache>
            </c:numRef>
          </c:xVal>
          <c:yVal>
            <c:numRef>
              <c:f>'5-Jul-2019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-0.27889837679250612</c:v>
                </c:pt>
                <c:pt idx="2">
                  <c:v>-0.77828792650600742</c:v>
                </c:pt>
                <c:pt idx="3">
                  <c:v>-2.5617553253147021</c:v>
                </c:pt>
                <c:pt idx="4">
                  <c:v>-3.6174928043180019</c:v>
                </c:pt>
                <c:pt idx="5">
                  <c:v>-4.3058044504950175</c:v>
                </c:pt>
                <c:pt idx="6">
                  <c:v>-4.3058044504950175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79-4ECD-B438-6C05D4605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graficas(m)'!$DK$20:$DK$32</c:f>
              <c:numCache>
                <c:formatCode>0.00</c:formatCode>
                <c:ptCount val="13"/>
                <c:pt idx="0">
                  <c:v>0</c:v>
                </c:pt>
                <c:pt idx="1">
                  <c:v>0.5</c:v>
                </c:pt>
                <c:pt idx="2">
                  <c:v>5.7870894663770684</c:v>
                </c:pt>
                <c:pt idx="3">
                  <c:v>11.679003721429053</c:v>
                </c:pt>
                <c:pt idx="4">
                  <c:v>12.979003721429054</c:v>
                </c:pt>
                <c:pt idx="5">
                  <c:v>12.979003721429054</c:v>
                </c:pt>
                <c:pt idx="6">
                  <c:v>16.327350081670563</c:v>
                </c:pt>
                <c:pt idx="7">
                  <c:v>21.977350081670561</c:v>
                </c:pt>
                <c:pt idx="8">
                  <c:v>28.641077937406187</c:v>
                </c:pt>
              </c:numCache>
            </c:numRef>
          </c:xVal>
          <c:yVal>
            <c:numRef>
              <c:f>'5-Jul-2019 P graficas(m)'!$DL$20:$DL$32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-0.3697093108438641</c:v>
                </c:pt>
                <c:pt idx="3">
                  <c:v>-0.67849145267723276</c:v>
                </c:pt>
                <c:pt idx="4">
                  <c:v>-0.67849145267723276</c:v>
                </c:pt>
                <c:pt idx="5">
                  <c:v>-1.0784914526772331</c:v>
                </c:pt>
                <c:pt idx="6">
                  <c:v>-1.6688952567447963</c:v>
                </c:pt>
                <c:pt idx="7">
                  <c:v>-1.6688952567447963</c:v>
                </c:pt>
                <c:pt idx="8">
                  <c:v>-2.1348685013555535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7D-4013-B7D8-69B03F2D7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'Graficas grados 27'!$M$2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'Graficas grados 27'!$L$3:$L$9</c:f>
              <c:numCache>
                <c:formatCode>General</c:formatCode>
                <c:ptCount val="7"/>
                <c:pt idx="0">
                  <c:v>0</c:v>
                </c:pt>
                <c:pt idx="1">
                  <c:v>3.7</c:v>
                </c:pt>
                <c:pt idx="2">
                  <c:v>6.3</c:v>
                </c:pt>
                <c:pt idx="3">
                  <c:v>10</c:v>
                </c:pt>
                <c:pt idx="4">
                  <c:v>14.2</c:v>
                </c:pt>
                <c:pt idx="5">
                  <c:v>17.3</c:v>
                </c:pt>
                <c:pt idx="6">
                  <c:v>18.600000000000001</c:v>
                </c:pt>
              </c:numCache>
            </c:numRef>
          </c:cat>
          <c:val>
            <c:numRef>
              <c:f>'Graficas grados 27'!$M$3:$M$9</c:f>
              <c:numCache>
                <c:formatCode>General</c:formatCode>
                <c:ptCount val="7"/>
                <c:pt idx="0">
                  <c:v>0</c:v>
                </c:pt>
                <c:pt idx="1">
                  <c:v>-3</c:v>
                </c:pt>
                <c:pt idx="2">
                  <c:v>-14</c:v>
                </c:pt>
                <c:pt idx="3">
                  <c:v>-14</c:v>
                </c:pt>
                <c:pt idx="4">
                  <c:v>-9</c:v>
                </c:pt>
                <c:pt idx="5">
                  <c:v>-9</c:v>
                </c:pt>
                <c:pt idx="6">
                  <c:v>-30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97-49CC-BE16-1C712BB6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404392"/>
        <c:axId val="429409312"/>
      </c:lineChart>
      <c:catAx>
        <c:axId val="429404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9409312"/>
        <c:crosses val="autoZero"/>
        <c:auto val="1"/>
        <c:lblAlgn val="ctr"/>
        <c:lblOffset val="100"/>
        <c:noMultiLvlLbl val="0"/>
      </c:catAx>
      <c:valAx>
        <c:axId val="429409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29404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G12</a:t>
            </a:r>
          </a:p>
          <a:p>
            <a:pPr>
              <a:defRPr/>
            </a:pPr>
            <a:r>
              <a:rPr lang="en-US"/>
              <a:t>11</a:t>
            </a:r>
            <a:r>
              <a:rPr lang="en-US" baseline="0"/>
              <a:t> jul-19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graficas(m)'!$DK$20:$DK$32</c:f>
              <c:numCache>
                <c:formatCode>0.00</c:formatCode>
                <c:ptCount val="13"/>
                <c:pt idx="0">
                  <c:v>0</c:v>
                </c:pt>
                <c:pt idx="1">
                  <c:v>0.5</c:v>
                </c:pt>
                <c:pt idx="2">
                  <c:v>5.7870894663770684</c:v>
                </c:pt>
                <c:pt idx="3">
                  <c:v>11.679003721429053</c:v>
                </c:pt>
                <c:pt idx="4">
                  <c:v>12.979003721429054</c:v>
                </c:pt>
                <c:pt idx="5">
                  <c:v>12.979003721429054</c:v>
                </c:pt>
                <c:pt idx="6">
                  <c:v>16.327350081670563</c:v>
                </c:pt>
                <c:pt idx="7">
                  <c:v>21.977350081670561</c:v>
                </c:pt>
                <c:pt idx="8">
                  <c:v>28.641077937406187</c:v>
                </c:pt>
              </c:numCache>
            </c:numRef>
          </c:xVal>
          <c:yVal>
            <c:numRef>
              <c:f>'5-Jul-2019 P graficas(m)'!$DL$20:$DL$32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-0.3697093108438641</c:v>
                </c:pt>
                <c:pt idx="3">
                  <c:v>-0.67849145267723276</c:v>
                </c:pt>
                <c:pt idx="4">
                  <c:v>-0.67849145267723276</c:v>
                </c:pt>
                <c:pt idx="5">
                  <c:v>-1.0784914526772331</c:v>
                </c:pt>
                <c:pt idx="6">
                  <c:v>-1.6688952567447963</c:v>
                </c:pt>
                <c:pt idx="7">
                  <c:v>-1.6688952567447963</c:v>
                </c:pt>
                <c:pt idx="8">
                  <c:v>-2.1348685013555535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7D-4A46-A3C5-0B1BA8C6E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G11</a:t>
            </a:r>
          </a:p>
          <a:p>
            <a:pPr>
              <a:defRPr/>
            </a:pPr>
            <a:r>
              <a:rPr lang="en-US"/>
              <a:t>11</a:t>
            </a:r>
            <a:r>
              <a:rPr lang="en-US" baseline="0"/>
              <a:t> jul-19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0.7</c:v>
                </c:pt>
                <c:pt idx="2">
                  <c:v>3.9754023004163619</c:v>
                </c:pt>
                <c:pt idx="3">
                  <c:v>6.9754023004163619</c:v>
                </c:pt>
                <c:pt idx="4">
                  <c:v>12.162735361767446</c:v>
                </c:pt>
                <c:pt idx="5">
                  <c:v>16.16212614239301</c:v>
                </c:pt>
                <c:pt idx="6">
                  <c:v>20.926347670271355</c:v>
                </c:pt>
                <c:pt idx="7">
                  <c:v>26.013924326596459</c:v>
                </c:pt>
              </c:numCache>
            </c:numRef>
          </c:xVal>
          <c:yVal>
            <c:numRef>
              <c:f>'5-Jul-2019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-0.40216883323698666</c:v>
                </c:pt>
                <c:pt idx="3">
                  <c:v>-0.40216883323698666</c:v>
                </c:pt>
                <c:pt idx="4">
                  <c:v>-0.76490249670643817</c:v>
                </c:pt>
                <c:pt idx="5">
                  <c:v>-0.6950928709573041</c:v>
                </c:pt>
                <c:pt idx="6">
                  <c:v>-1.2800657193020122</c:v>
                </c:pt>
                <c:pt idx="7">
                  <c:v>-1.6358237353970513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CF-4F58-B2C6-874D5DBC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G10</a:t>
            </a:r>
          </a:p>
          <a:p>
            <a:pPr>
              <a:defRPr/>
            </a:pPr>
            <a:r>
              <a:rPr lang="en-US"/>
              <a:t>11</a:t>
            </a:r>
            <a:r>
              <a:rPr lang="en-US" baseline="0"/>
              <a:t> jul-19</a:t>
            </a: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3.187823033893586</c:v>
                </c:pt>
                <c:pt idx="2">
                  <c:v>4.1679302105007903</c:v>
                </c:pt>
                <c:pt idx="3">
                  <c:v>10.001389221875307</c:v>
                </c:pt>
                <c:pt idx="4">
                  <c:v>20.046060365094867</c:v>
                </c:pt>
                <c:pt idx="5">
                  <c:v>24.391889063713471</c:v>
                </c:pt>
                <c:pt idx="6">
                  <c:v>31.851889063713472</c:v>
                </c:pt>
              </c:numCache>
            </c:numRef>
          </c:xVal>
          <c:yVal>
            <c:numRef>
              <c:f>'5-Jul-2019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-0.27889837679250612</c:v>
                </c:pt>
                <c:pt idx="2">
                  <c:v>-0.77828792650600742</c:v>
                </c:pt>
                <c:pt idx="3">
                  <c:v>-2.5617553253147021</c:v>
                </c:pt>
                <c:pt idx="4">
                  <c:v>-3.6174928043180019</c:v>
                </c:pt>
                <c:pt idx="5">
                  <c:v>-4.3058044504950175</c:v>
                </c:pt>
                <c:pt idx="6">
                  <c:v>-4.3058044504950175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2C-4F37-8D30-285C0F4E1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'5-Jul-2019 P graficas(m)'!$E$18:$E$19</c:f>
              <c:strCache>
                <c:ptCount val="2"/>
                <c:pt idx="1">
                  <c:v>5-jul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'5-Jul-2019 P graficas(m)'!$DU$20:$DU$32</c:f>
              <c:numCache>
                <c:formatCode>0.00</c:formatCode>
                <c:ptCount val="13"/>
                <c:pt idx="0">
                  <c:v>0</c:v>
                </c:pt>
                <c:pt idx="1">
                  <c:v>1.4</c:v>
                </c:pt>
                <c:pt idx="2">
                  <c:v>5.7832566716036808</c:v>
                </c:pt>
                <c:pt idx="3">
                  <c:v>8.3638766658711177</c:v>
                </c:pt>
                <c:pt idx="4">
                  <c:v>13.248523120811669</c:v>
                </c:pt>
                <c:pt idx="5">
                  <c:v>19.786160162573111</c:v>
                </c:pt>
              </c:numCache>
            </c:numRef>
          </c:xVal>
          <c:yVal>
            <c:numRef>
              <c:f>'5-Jul-2019 P graficas(m)'!$DV$20:$DV$32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-0.38348526808969596</c:v>
                </c:pt>
                <c:pt idx="3">
                  <c:v>-0.70034556094307954</c:v>
                </c:pt>
                <c:pt idx="4">
                  <c:v>-1.5616405221710539</c:v>
                </c:pt>
                <c:pt idx="5">
                  <c:v>-2.8324284313788421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3F-4945-ABFB-38628E646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'Graficas grados 11'!$C$2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'Graficas grados 11'!$B$3:$B$7</c:f>
              <c:strCache>
                <c:ptCount val="5"/>
                <c:pt idx="0">
                  <c:v>0</c:v>
                </c:pt>
                <c:pt idx="1">
                  <c:v>2.2</c:v>
                </c:pt>
                <c:pt idx="2">
                  <c:v>3.63</c:v>
                </c:pt>
                <c:pt idx="3">
                  <c:v>5.35</c:v>
                </c:pt>
                <c:pt idx="4">
                  <c:v>7.77</c:v>
                </c:pt>
              </c:strCache>
            </c:strRef>
          </c:cat>
          <c:val>
            <c:numRef>
              <c:f>'Graficas grados 11'!$C$3:$C$7</c:f>
              <c:numCache>
                <c:formatCode>General</c:formatCode>
                <c:ptCount val="5"/>
                <c:pt idx="0">
                  <c:v>0</c:v>
                </c:pt>
                <c:pt idx="1">
                  <c:v>-15</c:v>
                </c:pt>
                <c:pt idx="2">
                  <c:v>-21</c:v>
                </c:pt>
                <c:pt idx="3">
                  <c:v>-32</c:v>
                </c:pt>
                <c:pt idx="4">
                  <c:v>-42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13-42DD-B15D-0754FB82A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373280"/>
        <c:axId val="381364752"/>
      </c:lineChart>
      <c:catAx>
        <c:axId val="38137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81364752"/>
        <c:crosses val="autoZero"/>
        <c:auto val="1"/>
        <c:lblAlgn val="ctr"/>
        <c:lblOffset val="100"/>
        <c:noMultiLvlLbl val="0"/>
      </c:catAx>
      <c:valAx>
        <c:axId val="381364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81373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'Graficas grados 11'!$E$2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'Graficas grados 11'!$D$3:$D$7</c:f>
              <c:strCache>
                <c:ptCount val="5"/>
                <c:pt idx="0">
                  <c:v>0</c:v>
                </c:pt>
                <c:pt idx="1">
                  <c:v>0.7</c:v>
                </c:pt>
                <c:pt idx="2">
                  <c:v>1.86</c:v>
                </c:pt>
                <c:pt idx="3">
                  <c:v>2.8</c:v>
                </c:pt>
                <c:pt idx="4">
                  <c:v>7.1</c:v>
                </c:pt>
              </c:strCache>
            </c:strRef>
          </c:cat>
          <c:val>
            <c:numRef>
              <c:f>'Graficas grados 11'!$E$3:$E$7</c:f>
              <c:numCache>
                <c:formatCode>General</c:formatCode>
                <c:ptCount val="5"/>
                <c:pt idx="0">
                  <c:v>0</c:v>
                </c:pt>
                <c:pt idx="1">
                  <c:v>-19</c:v>
                </c:pt>
                <c:pt idx="2">
                  <c:v>-24</c:v>
                </c:pt>
                <c:pt idx="3">
                  <c:v>-39</c:v>
                </c:pt>
                <c:pt idx="4">
                  <c:v>-46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DC-4EE9-A1D5-5775D76EF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356552"/>
        <c:axId val="381354256"/>
      </c:lineChart>
      <c:catAx>
        <c:axId val="381356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81354256"/>
        <c:crosses val="autoZero"/>
        <c:auto val="1"/>
        <c:lblAlgn val="ctr"/>
        <c:lblOffset val="100"/>
        <c:noMultiLvlLbl val="0"/>
      </c:catAx>
      <c:valAx>
        <c:axId val="381354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81356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'Graficas grados 11'!$G$2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'Graficas grados 11'!$F$3:$F$7</c:f>
              <c:strCache>
                <c:ptCount val="5"/>
                <c:pt idx="0">
                  <c:v>0</c:v>
                </c:pt>
                <c:pt idx="1">
                  <c:v>0.7</c:v>
                </c:pt>
                <c:pt idx="2">
                  <c:v>1.16</c:v>
                </c:pt>
                <c:pt idx="3">
                  <c:v>3.5</c:v>
                </c:pt>
                <c:pt idx="4">
                  <c:v>6.72</c:v>
                </c:pt>
              </c:strCache>
            </c:strRef>
          </c:cat>
          <c:val>
            <c:numRef>
              <c:f>'Graficas grados 11'!$G$3:$G$7</c:f>
              <c:numCache>
                <c:formatCode>General</c:formatCode>
                <c:ptCount val="5"/>
                <c:pt idx="0">
                  <c:v>5</c:v>
                </c:pt>
                <c:pt idx="1">
                  <c:v>-31</c:v>
                </c:pt>
                <c:pt idx="2">
                  <c:v>-50</c:v>
                </c:pt>
                <c:pt idx="3">
                  <c:v>-54</c:v>
                </c:pt>
                <c:pt idx="4">
                  <c:v>-61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3B-4B45-95C6-473EA6551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1361144"/>
        <c:axId val="305389416"/>
      </c:lineChart>
      <c:catAx>
        <c:axId val="381361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5389416"/>
        <c:crosses val="autoZero"/>
        <c:auto val="1"/>
        <c:lblAlgn val="ctr"/>
        <c:lblOffset val="100"/>
        <c:noMultiLvlLbl val="0"/>
      </c:catAx>
      <c:valAx>
        <c:axId val="305389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81361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'Graficas grados 11'!$I$2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'Graficas grados 11'!$H$3:$H$7</c:f>
              <c:strCache>
                <c:ptCount val="5"/>
                <c:pt idx="0">
                  <c:v>0</c:v>
                </c:pt>
                <c:pt idx="1">
                  <c:v>1.81</c:v>
                </c:pt>
                <c:pt idx="2">
                  <c:v>3.56</c:v>
                </c:pt>
                <c:pt idx="3">
                  <c:v>4.25</c:v>
                </c:pt>
                <c:pt idx="4">
                  <c:v>4.96</c:v>
                </c:pt>
              </c:strCache>
            </c:strRef>
          </c:cat>
          <c:val>
            <c:numRef>
              <c:f>'Graficas grados 11'!$I$3:$I$7</c:f>
              <c:numCache>
                <c:formatCode>General</c:formatCode>
                <c:ptCount val="5"/>
                <c:pt idx="0">
                  <c:v>0</c:v>
                </c:pt>
                <c:pt idx="1">
                  <c:v>12</c:v>
                </c:pt>
                <c:pt idx="2">
                  <c:v>15</c:v>
                </c:pt>
                <c:pt idx="3">
                  <c:v>-75</c:v>
                </c:pt>
                <c:pt idx="4">
                  <c:v>-78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E1-4591-8B47-873CE81EF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452872"/>
        <c:axId val="307457464"/>
      </c:lineChart>
      <c:catAx>
        <c:axId val="307452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7457464"/>
        <c:crosses val="autoZero"/>
        <c:auto val="1"/>
        <c:lblAlgn val="ctr"/>
        <c:lblOffset val="100"/>
        <c:noMultiLvlLbl val="0"/>
      </c:catAx>
      <c:valAx>
        <c:axId val="307457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7452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'Graficas grados 11'!$K$2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'Graficas grados 11'!$J$3:$J$6</c:f>
              <c:strCache>
                <c:ptCount val="4"/>
                <c:pt idx="0">
                  <c:v>0</c:v>
                </c:pt>
                <c:pt idx="1">
                  <c:v>3.76</c:v>
                </c:pt>
                <c:pt idx="2">
                  <c:v>7.7</c:v>
                </c:pt>
                <c:pt idx="3">
                  <c:v>12.7</c:v>
                </c:pt>
              </c:strCache>
            </c:strRef>
          </c:cat>
          <c:val>
            <c:numRef>
              <c:f>'Graficas grados 11'!$K$3:$K$6</c:f>
              <c:numCache>
                <c:formatCode>General</c:formatCode>
                <c:ptCount val="4"/>
                <c:pt idx="0">
                  <c:v>6</c:v>
                </c:pt>
                <c:pt idx="1">
                  <c:v>6</c:v>
                </c:pt>
                <c:pt idx="2">
                  <c:v>2</c:v>
                </c:pt>
                <c:pt idx="3">
                  <c:v>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84-40AB-A840-B32376F83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477800"/>
        <c:axId val="307475504"/>
      </c:lineChart>
      <c:catAx>
        <c:axId val="307477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7475504"/>
        <c:crosses val="autoZero"/>
        <c:auto val="1"/>
        <c:lblAlgn val="ctr"/>
        <c:lblOffset val="100"/>
        <c:noMultiLvlLbl val="0"/>
      </c:catAx>
      <c:valAx>
        <c:axId val="307475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7477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'Graficas grados 11'!$M$2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'Graficas grados 11'!$L$3:$L$11</c:f>
              <c:strCache>
                <c:ptCount val="9"/>
                <c:pt idx="0">
                  <c:v>0</c:v>
                </c:pt>
                <c:pt idx="1">
                  <c:v>6.14</c:v>
                </c:pt>
                <c:pt idx="2">
                  <c:v>7.2</c:v>
                </c:pt>
                <c:pt idx="3">
                  <c:v>13.73</c:v>
                </c:pt>
                <c:pt idx="4">
                  <c:v>15.77</c:v>
                </c:pt>
                <c:pt idx="5">
                  <c:v>17.73</c:v>
                </c:pt>
                <c:pt idx="6">
                  <c:v>24.09</c:v>
                </c:pt>
                <c:pt idx="7">
                  <c:v>27.48</c:v>
                </c:pt>
                <c:pt idx="8">
                  <c:v>28.5</c:v>
                </c:pt>
              </c:strCache>
            </c:strRef>
          </c:cat>
          <c:val>
            <c:numRef>
              <c:f>'Graficas grados 11'!$M$3:$M$11</c:f>
              <c:numCache>
                <c:formatCode>General</c:formatCode>
                <c:ptCount val="9"/>
                <c:pt idx="0">
                  <c:v>0</c:v>
                </c:pt>
                <c:pt idx="1">
                  <c:v>-20</c:v>
                </c:pt>
                <c:pt idx="2">
                  <c:v>-15</c:v>
                </c:pt>
                <c:pt idx="3">
                  <c:v>-15</c:v>
                </c:pt>
                <c:pt idx="4">
                  <c:v>-30</c:v>
                </c:pt>
                <c:pt idx="5">
                  <c:v>-28</c:v>
                </c:pt>
                <c:pt idx="6">
                  <c:v>-23</c:v>
                </c:pt>
                <c:pt idx="7">
                  <c:v>-23</c:v>
                </c:pt>
                <c:pt idx="8">
                  <c:v>-28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9D-4312-B933-1E1C47E02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468616"/>
        <c:axId val="307469928"/>
      </c:lineChart>
      <c:catAx>
        <c:axId val="30746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7469928"/>
        <c:crosses val="autoZero"/>
        <c:auto val="1"/>
        <c:lblAlgn val="ctr"/>
        <c:lblOffset val="100"/>
        <c:noMultiLvlLbl val="0"/>
      </c:catAx>
      <c:valAx>
        <c:axId val="30746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7468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'Graficas grados 27'!$O$2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'Graficas grados 27'!$N$3:$N$8</c:f>
              <c:numCache>
                <c:formatCode>General</c:formatCode>
                <c:ptCount val="6"/>
                <c:pt idx="0">
                  <c:v>0</c:v>
                </c:pt>
                <c:pt idx="1">
                  <c:v>2.8</c:v>
                </c:pt>
                <c:pt idx="2">
                  <c:v>6.2</c:v>
                </c:pt>
                <c:pt idx="3">
                  <c:v>9.8000000000000007</c:v>
                </c:pt>
                <c:pt idx="4">
                  <c:v>12.3</c:v>
                </c:pt>
                <c:pt idx="5">
                  <c:v>14.8</c:v>
                </c:pt>
              </c:numCache>
            </c:numRef>
          </c:cat>
          <c:val>
            <c:numRef>
              <c:f>'Graficas grados 27'!$O$3:$O$8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5</c:v>
                </c:pt>
                <c:pt idx="4">
                  <c:v>-5</c:v>
                </c:pt>
                <c:pt idx="5">
                  <c:v>-14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08-4650-AE82-8AF9E3BA4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280240"/>
        <c:axId val="443275648"/>
      </c:lineChart>
      <c:catAx>
        <c:axId val="44328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275648"/>
        <c:crosses val="autoZero"/>
        <c:auto val="1"/>
        <c:lblAlgn val="ctr"/>
        <c:lblOffset val="100"/>
        <c:noMultiLvlLbl val="0"/>
      </c:catAx>
      <c:valAx>
        <c:axId val="44327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280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'Graficas grados 11'!$O$2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'Graficas grados 11'!$N$3:$N$8</c:f>
              <c:strCache>
                <c:ptCount val="6"/>
                <c:pt idx="0">
                  <c:v>0</c:v>
                </c:pt>
                <c:pt idx="1">
                  <c:v>4.16</c:v>
                </c:pt>
                <c:pt idx="2">
                  <c:v>6.62</c:v>
                </c:pt>
                <c:pt idx="3">
                  <c:v>7.3</c:v>
                </c:pt>
                <c:pt idx="4">
                  <c:v>7.96</c:v>
                </c:pt>
                <c:pt idx="5">
                  <c:v>11</c:v>
                </c:pt>
              </c:strCache>
            </c:strRef>
          </c:cat>
          <c:val>
            <c:numRef>
              <c:f>'Graficas grados 11'!$O$3:$O$8</c:f>
              <c:numCache>
                <c:formatCode>General</c:formatCode>
                <c:ptCount val="6"/>
                <c:pt idx="0">
                  <c:v>-3</c:v>
                </c:pt>
                <c:pt idx="1">
                  <c:v>3</c:v>
                </c:pt>
                <c:pt idx="2">
                  <c:v>6</c:v>
                </c:pt>
                <c:pt idx="3">
                  <c:v>-84</c:v>
                </c:pt>
                <c:pt idx="4">
                  <c:v>-104</c:v>
                </c:pt>
                <c:pt idx="5">
                  <c:v>-109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60-401C-A78E-A4C8C8E91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468616"/>
        <c:axId val="307469928"/>
      </c:lineChart>
      <c:catAx>
        <c:axId val="30746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7469928"/>
        <c:crosses val="autoZero"/>
        <c:auto val="1"/>
        <c:lblAlgn val="ctr"/>
        <c:lblOffset val="100"/>
        <c:noMultiLvlLbl val="0"/>
      </c:catAx>
      <c:valAx>
        <c:axId val="30746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7468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'Graficas grados 11'!$Q$2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'Graficas grados 11'!$P$3:$P$9</c:f>
              <c:strCache>
                <c:ptCount val="7"/>
                <c:pt idx="0">
                  <c:v>0</c:v>
                </c:pt>
                <c:pt idx="1">
                  <c:v>0.4</c:v>
                </c:pt>
                <c:pt idx="2">
                  <c:v>6,0</c:v>
                </c:pt>
                <c:pt idx="3">
                  <c:v>10.2</c:v>
                </c:pt>
                <c:pt idx="4">
                  <c:v>15.3</c:v>
                </c:pt>
                <c:pt idx="5">
                  <c:v>19,0</c:v>
                </c:pt>
                <c:pt idx="6">
                  <c:v>21,0</c:v>
                </c:pt>
              </c:strCache>
            </c:strRef>
          </c:cat>
          <c:val>
            <c:numRef>
              <c:f>'Graficas grados 11'!$Q$3:$Q$9</c:f>
              <c:numCache>
                <c:formatCode>0.0</c:formatCode>
                <c:ptCount val="7"/>
                <c:pt idx="0" formatCode="General">
                  <c:v>0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4</c:v>
                </c:pt>
                <c:pt idx="5">
                  <c:v>-1</c:v>
                </c:pt>
                <c:pt idx="6">
                  <c:v>-11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06-4B49-B1C0-42C8F0DD8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468616"/>
        <c:axId val="307469928"/>
      </c:lineChart>
      <c:catAx>
        <c:axId val="30746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7469928"/>
        <c:crosses val="autoZero"/>
        <c:auto val="1"/>
        <c:lblAlgn val="ctr"/>
        <c:lblOffset val="100"/>
        <c:noMultiLvlLbl val="0"/>
      </c:catAx>
      <c:valAx>
        <c:axId val="30746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7468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'Graficas grados 11'!$S$2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'Graficas grados 11'!$R$3:$R$14</c:f>
              <c:strCache>
                <c:ptCount val="12"/>
                <c:pt idx="0">
                  <c:v>0</c:v>
                </c:pt>
                <c:pt idx="1">
                  <c:v>1.6</c:v>
                </c:pt>
                <c:pt idx="2">
                  <c:v>2.9</c:v>
                </c:pt>
                <c:pt idx="3">
                  <c:v>6.56</c:v>
                </c:pt>
                <c:pt idx="4">
                  <c:v>7.7</c:v>
                </c:pt>
                <c:pt idx="5">
                  <c:v>9.8</c:v>
                </c:pt>
                <c:pt idx="6">
                  <c:v>13,0</c:v>
                </c:pt>
                <c:pt idx="7">
                  <c:v>19.9</c:v>
                </c:pt>
                <c:pt idx="8">
                  <c:v>21.8</c:v>
                </c:pt>
                <c:pt idx="9">
                  <c:v>24.4</c:v>
                </c:pt>
                <c:pt idx="10">
                  <c:v>29.85</c:v>
                </c:pt>
                <c:pt idx="11">
                  <c:v>41.1</c:v>
                </c:pt>
              </c:strCache>
            </c:strRef>
          </c:cat>
          <c:val>
            <c:numRef>
              <c:f>'Graficas grados 11'!$S$3:$S$14</c:f>
              <c:numCache>
                <c:formatCode>0.0</c:formatCode>
                <c:ptCount val="12"/>
                <c:pt idx="0" formatCode="General">
                  <c:v>0</c:v>
                </c:pt>
                <c:pt idx="1">
                  <c:v>-10</c:v>
                </c:pt>
                <c:pt idx="2">
                  <c:v>-13</c:v>
                </c:pt>
                <c:pt idx="3">
                  <c:v>-45</c:v>
                </c:pt>
                <c:pt idx="4">
                  <c:v>-50</c:v>
                </c:pt>
                <c:pt idx="5">
                  <c:v>-50</c:v>
                </c:pt>
                <c:pt idx="6">
                  <c:v>-43</c:v>
                </c:pt>
                <c:pt idx="7">
                  <c:v>-40</c:v>
                </c:pt>
                <c:pt idx="8">
                  <c:v>-40</c:v>
                </c:pt>
                <c:pt idx="9">
                  <c:v>-34</c:v>
                </c:pt>
                <c:pt idx="10">
                  <c:v>-34</c:v>
                </c:pt>
                <c:pt idx="11">
                  <c:v>-39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3D-4D4B-83A0-766D61835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468616"/>
        <c:axId val="307469928"/>
      </c:lineChart>
      <c:catAx>
        <c:axId val="30746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7469928"/>
        <c:crosses val="autoZero"/>
        <c:auto val="1"/>
        <c:lblAlgn val="ctr"/>
        <c:lblOffset val="100"/>
        <c:noMultiLvlLbl val="0"/>
      </c:catAx>
      <c:valAx>
        <c:axId val="30746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7468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'Graficas grados 11'!$U$2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'Graficas grados 11'!$T$3:$T$8</c:f>
              <c:strCache>
                <c:ptCount val="6"/>
                <c:pt idx="0">
                  <c:v>0</c:v>
                </c:pt>
                <c:pt idx="1">
                  <c:v>5.1</c:v>
                </c:pt>
                <c:pt idx="2">
                  <c:v>8.76</c:v>
                </c:pt>
                <c:pt idx="3">
                  <c:v>15.29</c:v>
                </c:pt>
                <c:pt idx="4">
                  <c:v>16.8</c:v>
                </c:pt>
                <c:pt idx="5">
                  <c:v>17,0</c:v>
                </c:pt>
              </c:strCache>
            </c:strRef>
          </c:cat>
          <c:val>
            <c:numRef>
              <c:f>'Graficas grados 11'!$U$3:$U$8</c:f>
              <c:numCache>
                <c:formatCode>0.0</c:formatCode>
                <c:ptCount val="6"/>
                <c:pt idx="0" formatCode="General">
                  <c:v>0</c:v>
                </c:pt>
                <c:pt idx="1">
                  <c:v>-20</c:v>
                </c:pt>
                <c:pt idx="2">
                  <c:v>-15</c:v>
                </c:pt>
                <c:pt idx="3">
                  <c:v>-15</c:v>
                </c:pt>
                <c:pt idx="4">
                  <c:v>-47</c:v>
                </c:pt>
                <c:pt idx="5">
                  <c:v>-72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2-4905-9999-E43029DF2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468616"/>
        <c:axId val="307469928"/>
      </c:lineChart>
      <c:catAx>
        <c:axId val="30746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7469928"/>
        <c:crosses val="autoZero"/>
        <c:auto val="1"/>
        <c:lblAlgn val="ctr"/>
        <c:lblOffset val="100"/>
        <c:noMultiLvlLbl val="0"/>
      </c:catAx>
      <c:valAx>
        <c:axId val="30746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7468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'Graficas grados 11'!$W$2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'Graficas grados 11'!$V$3:$V$8</c:f>
              <c:strCache>
                <c:ptCount val="6"/>
                <c:pt idx="0">
                  <c:v>0</c:v>
                </c:pt>
                <c:pt idx="1">
                  <c:v>0.4</c:v>
                </c:pt>
                <c:pt idx="2">
                  <c:v>3.2</c:v>
                </c:pt>
                <c:pt idx="3">
                  <c:v>11,0</c:v>
                </c:pt>
                <c:pt idx="4">
                  <c:v>16.74</c:v>
                </c:pt>
                <c:pt idx="5">
                  <c:v>19.76</c:v>
                </c:pt>
              </c:strCache>
            </c:strRef>
          </c:cat>
          <c:val>
            <c:numRef>
              <c:f>'Graficas grados 11'!$W$3:$W$8</c:f>
              <c:numCache>
                <c:formatCode>0.0</c:formatCode>
                <c:ptCount val="6"/>
                <c:pt idx="0" formatCode="General">
                  <c:v>0</c:v>
                </c:pt>
                <c:pt idx="1">
                  <c:v>-7</c:v>
                </c:pt>
                <c:pt idx="2">
                  <c:v>-12</c:v>
                </c:pt>
                <c:pt idx="3">
                  <c:v>-12</c:v>
                </c:pt>
                <c:pt idx="4">
                  <c:v>-30</c:v>
                </c:pt>
                <c:pt idx="5">
                  <c:v>-40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E1-4082-AC18-898AD6424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468616"/>
        <c:axId val="307469928"/>
      </c:lineChart>
      <c:catAx>
        <c:axId val="30746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7469928"/>
        <c:crosses val="autoZero"/>
        <c:auto val="1"/>
        <c:lblAlgn val="ctr"/>
        <c:lblOffset val="100"/>
        <c:noMultiLvlLbl val="0"/>
      </c:catAx>
      <c:valAx>
        <c:axId val="30746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7468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'Graficas grados 11'!$Y$2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'Graficas grados 11'!$X$3:$X$6</c:f>
              <c:strCache>
                <c:ptCount val="4"/>
                <c:pt idx="0">
                  <c:v>0</c:v>
                </c:pt>
                <c:pt idx="1">
                  <c:v>0.70</c:v>
                </c:pt>
                <c:pt idx="2">
                  <c:v>3.93</c:v>
                </c:pt>
                <c:pt idx="3">
                  <c:v>5.6</c:v>
                </c:pt>
              </c:strCache>
            </c:strRef>
          </c:cat>
          <c:val>
            <c:numRef>
              <c:f>'Graficas grados 11'!$Y$3:$Y$6</c:f>
              <c:numCache>
                <c:formatCode>0.0</c:formatCode>
                <c:ptCount val="4"/>
                <c:pt idx="0" formatCode="General">
                  <c:v>0</c:v>
                </c:pt>
                <c:pt idx="1">
                  <c:v>-5</c:v>
                </c:pt>
                <c:pt idx="2">
                  <c:v>-5</c:v>
                </c:pt>
                <c:pt idx="3">
                  <c:v>-25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DF-4D25-A09D-2A0E0482A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468616"/>
        <c:axId val="307469928"/>
      </c:lineChart>
      <c:catAx>
        <c:axId val="30746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7469928"/>
        <c:crosses val="autoZero"/>
        <c:auto val="1"/>
        <c:lblAlgn val="ctr"/>
        <c:lblOffset val="100"/>
        <c:noMultiLvlLbl val="0"/>
      </c:catAx>
      <c:valAx>
        <c:axId val="30746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7468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'Graficas grados 11'!$AA$2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'Graficas grados 11'!$Z$3:$Z$7</c:f>
              <c:strCache>
                <c:ptCount val="5"/>
                <c:pt idx="0">
                  <c:v>0</c:v>
                </c:pt>
                <c:pt idx="1">
                  <c:v>7.7</c:v>
                </c:pt>
                <c:pt idx="2">
                  <c:v>11.85</c:v>
                </c:pt>
                <c:pt idx="3">
                  <c:v>13.2</c:v>
                </c:pt>
                <c:pt idx="4">
                  <c:v>15.3</c:v>
                </c:pt>
              </c:strCache>
            </c:strRef>
          </c:cat>
          <c:val>
            <c:numRef>
              <c:f>'Graficas grados 11'!$AA$3:$AA$7</c:f>
              <c:numCache>
                <c:formatCode>0.0</c:formatCode>
                <c:ptCount val="5"/>
                <c:pt idx="0" formatCode="General">
                  <c:v>0</c:v>
                </c:pt>
                <c:pt idx="1">
                  <c:v>-3</c:v>
                </c:pt>
                <c:pt idx="2">
                  <c:v>1</c:v>
                </c:pt>
                <c:pt idx="3">
                  <c:v>-16</c:v>
                </c:pt>
                <c:pt idx="4">
                  <c:v>-31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E6-45B3-A853-CC565C0CA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468616"/>
        <c:axId val="307469928"/>
      </c:lineChart>
      <c:catAx>
        <c:axId val="30746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7469928"/>
        <c:crosses val="autoZero"/>
        <c:auto val="1"/>
        <c:lblAlgn val="ctr"/>
        <c:lblOffset val="100"/>
        <c:noMultiLvlLbl val="0"/>
      </c:catAx>
      <c:valAx>
        <c:axId val="307469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07468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'11-Jul-2019 P graficas(m)'!$CF$20:$CF$32</c:f>
              <c:numCache>
                <c:formatCode>0.00</c:formatCode>
                <c:ptCount val="13"/>
                <c:pt idx="0">
                  <c:v>0</c:v>
                </c:pt>
                <c:pt idx="1">
                  <c:v>1.5999999999999996</c:v>
                </c:pt>
                <c:pt idx="2">
                  <c:v>2.8802500789158705</c:v>
                </c:pt>
                <c:pt idx="3">
                  <c:v>6.5352341761176103</c:v>
                </c:pt>
                <c:pt idx="4">
                  <c:v>7.5020090057359345</c:v>
                </c:pt>
                <c:pt idx="5">
                  <c:v>9.5940178717286013</c:v>
                </c:pt>
                <c:pt idx="6">
                  <c:v>12.794017871728601</c:v>
                </c:pt>
                <c:pt idx="7">
                  <c:v>19.64258631805372</c:v>
                </c:pt>
                <c:pt idx="8">
                  <c:v>21.539982434087413</c:v>
                </c:pt>
                <c:pt idx="9">
                  <c:v>24.139982434087411</c:v>
                </c:pt>
                <c:pt idx="10">
                  <c:v>29.560126763844504</c:v>
                </c:pt>
                <c:pt idx="11">
                  <c:v>40.810126763844508</c:v>
                </c:pt>
                <c:pt idx="12">
                  <c:v>42.105179871363774</c:v>
                </c:pt>
              </c:numCache>
            </c:numRef>
          </c:xVal>
          <c:yVal>
            <c:numRef>
              <c:f>'11-Jul-2019 P graficas(m)'!$CG$20:$CG$32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-0.22574263096700956</c:v>
                </c:pt>
                <c:pt idx="3">
                  <c:v>-0.417292230816184</c:v>
                </c:pt>
                <c:pt idx="4">
                  <c:v>-1.021400192042037</c:v>
                </c:pt>
                <c:pt idx="5">
                  <c:v>-1.2044272518121193</c:v>
                </c:pt>
                <c:pt idx="6">
                  <c:v>-1.2044272518121193</c:v>
                </c:pt>
                <c:pt idx="7">
                  <c:v>-0.36352878231660191</c:v>
                </c:pt>
                <c:pt idx="8">
                  <c:v>-0.26409046545500853</c:v>
                </c:pt>
                <c:pt idx="9">
                  <c:v>-0.26409046545500853</c:v>
                </c:pt>
                <c:pt idx="10">
                  <c:v>0.30558965935370314</c:v>
                </c:pt>
                <c:pt idx="11">
                  <c:v>0.30558965935370314</c:v>
                </c:pt>
                <c:pt idx="12">
                  <c:v>0.19228719378174777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A9-4625-883D-3A49AC0D7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G2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'11-Jul-2019 P graficas(m)'!$N$20:$N$32</c:f>
              <c:numCache>
                <c:formatCode>0.00</c:formatCode>
                <c:ptCount val="13"/>
                <c:pt idx="0">
                  <c:v>0</c:v>
                </c:pt>
                <c:pt idx="1">
                  <c:v>0.7</c:v>
                </c:pt>
                <c:pt idx="2">
                  <c:v>1.7968015476952077</c:v>
                </c:pt>
                <c:pt idx="3">
                  <c:v>2.7332245639014481</c:v>
                </c:pt>
                <c:pt idx="4">
                  <c:v>6.8867056169444414</c:v>
                </c:pt>
                <c:pt idx="5">
                  <c:v>7.4326060003471692</c:v>
                </c:pt>
              </c:numCache>
            </c:numRef>
          </c:xVal>
          <c:yVal>
            <c:numRef>
              <c:f>'11-Jul-2019 P graficas(m)'!$O$20:$O$32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-0.37765905917030179</c:v>
                </c:pt>
                <c:pt idx="3">
                  <c:v>-0.45958545735310041</c:v>
                </c:pt>
                <c:pt idx="4">
                  <c:v>-1.5725073512939396</c:v>
                </c:pt>
                <c:pt idx="5">
                  <c:v>-1.6395354901667707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CA-4573-8070-19A8B2F40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'11-Jul-2019 P graficas(m)'!$N$20:$N$32</c:f>
              <c:numCache>
                <c:formatCode>0.00</c:formatCode>
                <c:ptCount val="13"/>
                <c:pt idx="0">
                  <c:v>0</c:v>
                </c:pt>
                <c:pt idx="1">
                  <c:v>0.7</c:v>
                </c:pt>
                <c:pt idx="2">
                  <c:v>1.7968015476952077</c:v>
                </c:pt>
                <c:pt idx="3">
                  <c:v>2.7332245639014481</c:v>
                </c:pt>
                <c:pt idx="4">
                  <c:v>6.8867056169444414</c:v>
                </c:pt>
                <c:pt idx="5">
                  <c:v>7.4326060003471692</c:v>
                </c:pt>
              </c:numCache>
            </c:numRef>
          </c:xVal>
          <c:yVal>
            <c:numRef>
              <c:f>'11-Jul-2019 P graficas(m)'!$O$20:$O$32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-0.37765905917030179</c:v>
                </c:pt>
                <c:pt idx="3">
                  <c:v>-0.45958545735310041</c:v>
                </c:pt>
                <c:pt idx="4">
                  <c:v>-1.5725073512939396</c:v>
                </c:pt>
                <c:pt idx="5">
                  <c:v>-1.6395354901667707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16-4A73-A71F-5554E21E5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'Graficas grados 27'!$Q$2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'Graficas grados 27'!$P$3:$P$8</c:f>
              <c:numCache>
                <c:formatCode>General</c:formatCode>
                <c:ptCount val="6"/>
                <c:pt idx="0">
                  <c:v>0</c:v>
                </c:pt>
                <c:pt idx="1">
                  <c:v>1.8</c:v>
                </c:pt>
                <c:pt idx="2">
                  <c:v>6.3</c:v>
                </c:pt>
                <c:pt idx="3">
                  <c:v>8</c:v>
                </c:pt>
                <c:pt idx="4">
                  <c:v>11.6</c:v>
                </c:pt>
                <c:pt idx="5">
                  <c:v>15.6</c:v>
                </c:pt>
              </c:numCache>
            </c:numRef>
          </c:cat>
          <c:val>
            <c:numRef>
              <c:f>'Graficas grados 27'!$Q$3:$Q$8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-5</c:v>
                </c:pt>
                <c:pt idx="4">
                  <c:v>-10</c:v>
                </c:pt>
                <c:pt idx="5">
                  <c:v>-15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2E-4F0D-93B7-5249FDD72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8352528"/>
        <c:axId val="498352856"/>
      </c:lineChart>
      <c:catAx>
        <c:axId val="49835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8352856"/>
        <c:crosses val="autoZero"/>
        <c:auto val="1"/>
        <c:lblAlgn val="ctr"/>
        <c:lblOffset val="100"/>
        <c:noMultiLvlLbl val="0"/>
      </c:catAx>
      <c:valAx>
        <c:axId val="498352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98352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G3</a:t>
            </a:r>
          </a:p>
          <a:p>
            <a:pPr>
              <a:defRPr/>
            </a:pPr>
            <a:r>
              <a:rPr lang="en-US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'11-Jul-2019 P graficas(m)'!$X$20:$X$32</c:f>
              <c:numCache>
                <c:formatCode>0.00</c:formatCode>
                <c:ptCount val="13"/>
                <c:pt idx="0">
                  <c:v>0</c:v>
                </c:pt>
                <c:pt idx="1">
                  <c:v>0.69733628866422182</c:v>
                </c:pt>
                <c:pt idx="2">
                  <c:v>1.0694841060766977</c:v>
                </c:pt>
                <c:pt idx="3">
                  <c:v>3.2819975729790989</c:v>
                </c:pt>
                <c:pt idx="4">
                  <c:v>6.4941538148157321</c:v>
                </c:pt>
                <c:pt idx="5">
                  <c:v>8.191407734122393</c:v>
                </c:pt>
              </c:numCache>
            </c:numRef>
          </c:xVal>
          <c:yVal>
            <c:numRef>
              <c:f>'11-Jul-2019 P graficas(m)'!$Y$20:$Y$32</c:f>
              <c:numCache>
                <c:formatCode>0.00</c:formatCode>
                <c:ptCount val="13"/>
                <c:pt idx="0">
                  <c:v>0</c:v>
                </c:pt>
                <c:pt idx="1">
                  <c:v>6.1009019923360712E-2</c:v>
                </c:pt>
                <c:pt idx="2">
                  <c:v>-0.20937219613117691</c:v>
                </c:pt>
                <c:pt idx="3">
                  <c:v>-0.97120167756092357</c:v>
                </c:pt>
                <c:pt idx="4">
                  <c:v>-1.1958175230170069</c:v>
                </c:pt>
                <c:pt idx="5">
                  <c:v>-1.4042141002398092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77-40EC-8DB1-AD5C10F07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'11-Jul-2019 P graficas(m)'!$AH$20:$AH$32</c:f>
              <c:numCache>
                <c:formatCode>0.00</c:formatCode>
                <c:ptCount val="13"/>
                <c:pt idx="0">
                  <c:v>0</c:v>
                </c:pt>
                <c:pt idx="1">
                  <c:v>1.81</c:v>
                </c:pt>
                <c:pt idx="2">
                  <c:v>3.52175830128416</c:v>
                </c:pt>
                <c:pt idx="3">
                  <c:v>4.2108126802648158</c:v>
                </c:pt>
                <c:pt idx="4">
                  <c:v>4.2108126802648158</c:v>
                </c:pt>
                <c:pt idx="5">
                  <c:v>4.5104015406911877</c:v>
                </c:pt>
              </c:numCache>
            </c:numRef>
          </c:xVal>
          <c:yVal>
            <c:numRef>
              <c:f>'11-Jul-2019 P graficas(m)'!$AI$20:$AI$32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0.36384545893107884</c:v>
                </c:pt>
                <c:pt idx="3">
                  <c:v>0.39995726873871007</c:v>
                </c:pt>
                <c:pt idx="4">
                  <c:v>-0.31004273126128989</c:v>
                </c:pt>
                <c:pt idx="5">
                  <c:v>-0.32574351813417302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31-441D-A51E-5B0533AAB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'11-Jul-2019 P graficas(m)'!$AR$20:$AR$32</c:f>
              <c:numCache>
                <c:formatCode>0.00</c:formatCode>
                <c:ptCount val="13"/>
                <c:pt idx="0">
                  <c:v>0</c:v>
                </c:pt>
                <c:pt idx="1">
                  <c:v>3.7394023265847074</c:v>
                </c:pt>
                <c:pt idx="2">
                  <c:v>7.6794023265847073</c:v>
                </c:pt>
                <c:pt idx="3">
                  <c:v>12.667222577883827</c:v>
                </c:pt>
                <c:pt idx="4">
                  <c:v>13.875349621748544</c:v>
                </c:pt>
              </c:numCache>
            </c:numRef>
          </c:xVal>
          <c:yVal>
            <c:numRef>
              <c:f>'11-Jul-2019 P graficas(m)'!$AS$20:$AS$32</c:f>
              <c:numCache>
                <c:formatCode>0.00</c:formatCode>
                <c:ptCount val="13"/>
                <c:pt idx="0">
                  <c:v>0</c:v>
                </c:pt>
                <c:pt idx="1">
                  <c:v>0.393027021886377</c:v>
                </c:pt>
                <c:pt idx="2">
                  <c:v>0.393027021886377</c:v>
                </c:pt>
                <c:pt idx="3">
                  <c:v>4.4244653165750547E-2</c:v>
                </c:pt>
                <c:pt idx="4">
                  <c:v>-0.12554653000552937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47-49AB-B690-0435143DA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'11-Jul-2019 P graficas(m)'!$BB$20:$BB$32</c:f>
              <c:numCache>
                <c:formatCode>0.00</c:formatCode>
                <c:ptCount val="13"/>
                <c:pt idx="0">
                  <c:v>0</c:v>
                </c:pt>
                <c:pt idx="1">
                  <c:v>6.14</c:v>
                </c:pt>
                <c:pt idx="2">
                  <c:v>7.1360741780330628</c:v>
                </c:pt>
                <c:pt idx="3">
                  <c:v>13.641225556572161</c:v>
                </c:pt>
                <c:pt idx="4">
                  <c:v>15.68122555657216</c:v>
                </c:pt>
                <c:pt idx="5">
                  <c:v>17.574440176098737</c:v>
                </c:pt>
                <c:pt idx="6">
                  <c:v>23.930565835940186</c:v>
                </c:pt>
                <c:pt idx="7">
                  <c:v>27.307665862471204</c:v>
                </c:pt>
                <c:pt idx="8">
                  <c:v>28.327665862471203</c:v>
                </c:pt>
                <c:pt idx="9">
                  <c:v>30.320055258654694</c:v>
                </c:pt>
              </c:numCache>
            </c:numRef>
          </c:xVal>
          <c:yVal>
            <c:numRef>
              <c:f>'11-Jul-2019 P graficas(m)'!$BC$20:$BC$32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-0.36254135192520903</c:v>
                </c:pt>
                <c:pt idx="3">
                  <c:v>0.20658564821699882</c:v>
                </c:pt>
                <c:pt idx="4">
                  <c:v>0.20658564821699882</c:v>
                </c:pt>
                <c:pt idx="5">
                  <c:v>-0.30069968018394205</c:v>
                </c:pt>
                <c:pt idx="6">
                  <c:v>-7.8738881156035917E-2</c:v>
                </c:pt>
                <c:pt idx="7">
                  <c:v>0.21671908675852533</c:v>
                </c:pt>
                <c:pt idx="8">
                  <c:v>0.21671908675852533</c:v>
                </c:pt>
                <c:pt idx="9">
                  <c:v>4.2407601263208999E-2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6A-44A9-9D8D-B7F5BC5AE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'11-Jul-2019 P graficas(m)'!$BL$20:$BL$32</c:f>
              <c:numCache>
                <c:formatCode>0.00</c:formatCode>
                <c:ptCount val="13"/>
                <c:pt idx="0">
                  <c:v>0</c:v>
                </c:pt>
                <c:pt idx="1">
                  <c:v>4.1542988645790269</c:v>
                </c:pt>
                <c:pt idx="2">
                  <c:v>6.6008227271849798</c:v>
                </c:pt>
                <c:pt idx="3">
                  <c:v>7.27989081081809</c:v>
                </c:pt>
                <c:pt idx="4">
                  <c:v>7.27989081081809</c:v>
                </c:pt>
                <c:pt idx="5">
                  <c:v>10.136556378007253</c:v>
                </c:pt>
                <c:pt idx="6">
                  <c:v>11.331990015717347</c:v>
                </c:pt>
              </c:numCache>
            </c:numRef>
          </c:xVal>
          <c:yVal>
            <c:numRef>
              <c:f>'11-Jul-2019 P graficas(m)'!$BM$20:$BM$32</c:f>
              <c:numCache>
                <c:formatCode>0.00</c:formatCode>
                <c:ptCount val="13"/>
                <c:pt idx="0">
                  <c:v>0</c:v>
                </c:pt>
                <c:pt idx="1">
                  <c:v>-0.21771757797064636</c:v>
                </c:pt>
                <c:pt idx="2">
                  <c:v>3.9422441667781166E-2</c:v>
                </c:pt>
                <c:pt idx="3">
                  <c:v>7.5010891912982963E-2</c:v>
                </c:pt>
                <c:pt idx="4">
                  <c:v>-0.58498910808701721</c:v>
                </c:pt>
                <c:pt idx="5">
                  <c:v>-1.6247303437970499</c:v>
                </c:pt>
                <c:pt idx="6">
                  <c:v>-1.7293172350942396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36-44E3-A5BD-285F3D96C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'11-Jul-2019 P graficas(m)'!$BV$20:$BV$32</c:f>
              <c:numCache>
                <c:formatCode>0.00</c:formatCode>
                <c:ptCount val="13"/>
                <c:pt idx="0">
                  <c:v>0</c:v>
                </c:pt>
                <c:pt idx="1">
                  <c:v>0.40000000000000036</c:v>
                </c:pt>
                <c:pt idx="2">
                  <c:v>5.9786903093137749</c:v>
                </c:pt>
                <c:pt idx="3">
                  <c:v>10.176131782793977</c:v>
                </c:pt>
                <c:pt idx="4">
                  <c:v>15.276131782793978</c:v>
                </c:pt>
                <c:pt idx="5">
                  <c:v>18.9710610613859</c:v>
                </c:pt>
                <c:pt idx="6">
                  <c:v>20.96345045756939</c:v>
                </c:pt>
                <c:pt idx="7">
                  <c:v>22.420965932027457</c:v>
                </c:pt>
              </c:numCache>
            </c:numRef>
          </c:xVal>
          <c:yVal>
            <c:numRef>
              <c:f>'11-Jul-2019 P graficas(m)'!$BW$20:$BW$32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0.4880721593868857</c:v>
                </c:pt>
                <c:pt idx="3">
                  <c:v>0.6346500455373898</c:v>
                </c:pt>
                <c:pt idx="4">
                  <c:v>0.6346500455373898</c:v>
                </c:pt>
                <c:pt idx="5">
                  <c:v>0.44100700743849763</c:v>
                </c:pt>
                <c:pt idx="6">
                  <c:v>0.2666955219431813</c:v>
                </c:pt>
                <c:pt idx="7">
                  <c:v>9.6962189961243284E-3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7E-4C2E-8915-37DAA6A20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'11-Jul-2019 P graficas(m)'!$CQ$20:$CQ$32</c:f>
              <c:numCache>
                <c:formatCode>0.00</c:formatCode>
                <c:ptCount val="13"/>
                <c:pt idx="0">
                  <c:v>0</c:v>
                </c:pt>
                <c:pt idx="1">
                  <c:v>5.0999999999999996</c:v>
                </c:pt>
                <c:pt idx="2">
                  <c:v>8.5392749920764253</c:v>
                </c:pt>
                <c:pt idx="3">
                  <c:v>15.044426370615522</c:v>
                </c:pt>
                <c:pt idx="4">
                  <c:v>16.554426370615523</c:v>
                </c:pt>
                <c:pt idx="5">
                  <c:v>16.724035989846808</c:v>
                </c:pt>
                <c:pt idx="6">
                  <c:v>17.177189883365134</c:v>
                </c:pt>
              </c:numCache>
            </c:numRef>
          </c:xVal>
          <c:yVal>
            <c:numRef>
              <c:f>'11-Jul-2019 P graficas(m)'!$CR$20:$CR$32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-1.2517937245719482</c:v>
                </c:pt>
                <c:pt idx="3">
                  <c:v>-0.68266672442974052</c:v>
                </c:pt>
                <c:pt idx="4">
                  <c:v>-0.68266672442974052</c:v>
                </c:pt>
                <c:pt idx="5">
                  <c:v>-0.7886505772763811</c:v>
                </c:pt>
                <c:pt idx="6">
                  <c:v>-0.99995970814673085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12-4A15-95A1-D7D280AB7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G11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'11-Jul-2019 P graficas(m)'!$DA$20:$DA$32</c:f>
              <c:numCache>
                <c:formatCode>0.00</c:formatCode>
                <c:ptCount val="13"/>
                <c:pt idx="0">
                  <c:v>0</c:v>
                </c:pt>
                <c:pt idx="1">
                  <c:v>0.40000000000000036</c:v>
                </c:pt>
                <c:pt idx="2">
                  <c:v>3.1791292245957008</c:v>
                </c:pt>
                <c:pt idx="3">
                  <c:v>10.949447869711317</c:v>
                </c:pt>
                <c:pt idx="4">
                  <c:v>16.689447869711316</c:v>
                </c:pt>
                <c:pt idx="5">
                  <c:v>19.561638548922684</c:v>
                </c:pt>
                <c:pt idx="6">
                  <c:v>20.881280937959041</c:v>
                </c:pt>
              </c:numCache>
            </c:numRef>
          </c:xVal>
          <c:yVal>
            <c:numRef>
              <c:f>'11-Jul-2019 P graficas(m)'!$DB$20:$DB$32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-0.34123416153441283</c:v>
                </c:pt>
                <c:pt idx="3">
                  <c:v>-1.0210489549661466</c:v>
                </c:pt>
                <c:pt idx="4">
                  <c:v>-1.0210489549661466</c:v>
                </c:pt>
                <c:pt idx="5">
                  <c:v>-1.9542802779784887</c:v>
                </c:pt>
                <c:pt idx="6">
                  <c:v>-2.1869688360521753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4A-4483-BF57-2475AA7A6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G12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'11-Jul-2019 P graficas(m)'!$DK$20:$DK$32</c:f>
              <c:numCache>
                <c:formatCode>0.00</c:formatCode>
                <c:ptCount val="13"/>
                <c:pt idx="0">
                  <c:v>0</c:v>
                </c:pt>
                <c:pt idx="1">
                  <c:v>0.69999999999999929</c:v>
                </c:pt>
                <c:pt idx="2">
                  <c:v>3.9177088748363378</c:v>
                </c:pt>
                <c:pt idx="3">
                  <c:v>5.5877088748363377</c:v>
                </c:pt>
                <c:pt idx="4">
                  <c:v>10.549285912585935</c:v>
                </c:pt>
              </c:numCache>
            </c:numRef>
          </c:xVal>
          <c:yVal>
            <c:numRef>
              <c:f>'11-Jul-2019 P graficas(m)'!$DL$20:$DL$32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-0.28151304907493591</c:v>
                </c:pt>
                <c:pt idx="3">
                  <c:v>-0.28151304907493591</c:v>
                </c:pt>
                <c:pt idx="4">
                  <c:v>-2.0873794058344672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5C-42B3-A222-8CECF2CCE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Estacion</a:t>
            </a:r>
            <a:r>
              <a:rPr lang="en-US" baseline="0"/>
              <a:t> </a:t>
            </a:r>
            <a:r>
              <a:rPr lang="en-US"/>
              <a:t>G13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'11-Jul-2019 P graficas(m)'!$E$18:$E$19</c:f>
              <c:strCache>
                <c:ptCount val="2"/>
                <c:pt idx="1">
                  <c:v>11-jul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'11-Jul-2019 P graficas(m)'!$DU$20:$DU$32</c:f>
              <c:numCache>
                <c:formatCode>0.00</c:formatCode>
                <c:ptCount val="13"/>
                <c:pt idx="0">
                  <c:v>0</c:v>
                </c:pt>
                <c:pt idx="1">
                  <c:v>7.6999999999999993</c:v>
                </c:pt>
                <c:pt idx="2">
                  <c:v>11.844312569231484</c:v>
                </c:pt>
                <c:pt idx="3">
                  <c:v>13.191024037082244</c:v>
                </c:pt>
                <c:pt idx="4">
                  <c:v>15.19926402460462</c:v>
                </c:pt>
                <c:pt idx="5">
                  <c:v>17.131115677182756</c:v>
                </c:pt>
              </c:numCache>
            </c:numRef>
          </c:xVal>
          <c:yVal>
            <c:numRef>
              <c:f>'11-Jul-2019 P graficas(m)'!$DV$20:$DV$32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-0.21719421840821704</c:v>
                </c:pt>
                <c:pt idx="3">
                  <c:v>-0.12302297885364803</c:v>
                </c:pt>
                <c:pt idx="4">
                  <c:v>-0.73700355877139567</c:v>
                </c:pt>
                <c:pt idx="5">
                  <c:v>-1.2546416489764372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C7-4882-8340-FBAC4EAEC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0736255"/>
        <c:axId val="1782549583"/>
      </c:scatterChart>
      <c:valAx>
        <c:axId val="18807362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82549583"/>
        <c:crosses val="autoZero"/>
        <c:crossBetween val="midCat"/>
      </c:valAx>
      <c:valAx>
        <c:axId val="17825495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807362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'Graficas grados 27'!$S$2</c:f>
              <c:strCache>
                <c:ptCount val="1"/>
                <c:pt idx="0">
                  <c:v>Angulo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'Graficas grados 27'!$R$3:$R$9</c:f>
              <c:numCache>
                <c:formatCode>General</c:formatCode>
                <c:ptCount val="7"/>
                <c:pt idx="0">
                  <c:v>0</c:v>
                </c:pt>
                <c:pt idx="1">
                  <c:v>1.3</c:v>
                </c:pt>
                <c:pt idx="2">
                  <c:v>4.4000000000000004</c:v>
                </c:pt>
                <c:pt idx="3">
                  <c:v>5</c:v>
                </c:pt>
                <c:pt idx="4">
                  <c:v>7.2</c:v>
                </c:pt>
                <c:pt idx="5">
                  <c:v>9.3000000000000007</c:v>
                </c:pt>
                <c:pt idx="6">
                  <c:v>24.7</c:v>
                </c:pt>
              </c:numCache>
            </c:numRef>
          </c:cat>
          <c:val>
            <c:numRef>
              <c:f>'Graficas grados 27'!$S$3:$S$9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-11</c:v>
                </c:pt>
                <c:pt idx="3">
                  <c:v>-11</c:v>
                </c:pt>
                <c:pt idx="4">
                  <c:v>-31</c:v>
                </c:pt>
                <c:pt idx="5">
                  <c:v>-31</c:v>
                </c:pt>
                <c:pt idx="6">
                  <c:v>-40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69-4A67-9F07-11941BE69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271712"/>
        <c:axId val="443266136"/>
      </c:lineChart>
      <c:catAx>
        <c:axId val="44327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266136"/>
        <c:crosses val="autoZero"/>
        <c:auto val="1"/>
        <c:lblAlgn val="ctr"/>
        <c:lblOffset val="100"/>
        <c:noMultiLvlLbl val="0"/>
      </c:catAx>
      <c:valAx>
        <c:axId val="443266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43271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Estación</a:t>
            </a:r>
            <a:r>
              <a:rPr lang="es-CO" baseline="0"/>
              <a:t> </a:t>
            </a:r>
            <a:r>
              <a:rPr lang="es-CO"/>
              <a:t>G4</a:t>
            </a:r>
          </a:p>
          <a:p>
            <a:pPr>
              <a:defRPr/>
            </a:pPr>
            <a:r>
              <a:rPr lang="es-CO"/>
              <a:t>11 jul-19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'EJEMPLO CONVERSIÓN'!$D$59:$D$60</c:f>
              <c:strCache>
                <c:ptCount val="2"/>
                <c:pt idx="0">
                  <c:v>G4</c:v>
                </c:pt>
                <c:pt idx="1">
                  <c:v>Y
(m)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2979221347331571E-2"/>
                  <c:y val="-5.7835739282589761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F9-4063-9253-74D9BF3ED30D}"/>
                </c:ext>
              </c:extLst>
            </c:dLbl>
            <c:dLbl>
              <c:idx val="1"/>
              <c:layout>
                <c:manualLayout>
                  <c:x val="-0.10742366579177608"/>
                  <c:y val="-5.7835739282589761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F9-4063-9253-74D9BF3ED30D}"/>
                </c:ext>
              </c:extLst>
            </c:dLbl>
            <c:dLbl>
              <c:idx val="2"/>
              <c:layout>
                <c:manualLayout>
                  <c:x val="-5.7423665791776025E-2"/>
                  <c:y val="6.7164260717410329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F9-4063-9253-74D9BF3ED30D}"/>
                </c:ext>
              </c:extLst>
            </c:dLbl>
            <c:dLbl>
              <c:idx val="4"/>
              <c:layout>
                <c:manualLayout>
                  <c:x val="-0.15291666666666667"/>
                  <c:y val="-1.616907261592318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F9-4063-9253-74D9BF3ED30D}"/>
                </c:ext>
              </c:extLst>
            </c:dLbl>
            <c:dLbl>
              <c:idx val="5"/>
              <c:layout>
                <c:manualLayout>
                  <c:x val="-5.7034558180227575E-2"/>
                  <c:y val="2.5497594050743658E-2"/>
                </c:manualLayout>
              </c:layout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F9-4063-9253-74D9BF3ED3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'EJEMPLO CONVERSIÓN'!$C$61:$C$66</c:f>
              <c:numCache>
                <c:formatCode>0.00</c:formatCode>
                <c:ptCount val="6"/>
                <c:pt idx="0">
                  <c:v>0</c:v>
                </c:pt>
                <c:pt idx="1">
                  <c:v>1.81</c:v>
                </c:pt>
                <c:pt idx="2">
                  <c:v>3.52175830128416</c:v>
                </c:pt>
                <c:pt idx="3">
                  <c:v>4.2108126802648158</c:v>
                </c:pt>
                <c:pt idx="4">
                  <c:v>4.2108126802648158</c:v>
                </c:pt>
                <c:pt idx="5">
                  <c:v>4.5104015406911877</c:v>
                </c:pt>
              </c:numCache>
            </c:numRef>
          </c:xVal>
          <c:yVal>
            <c:numRef>
              <c:f>'EJEMPLO CONVERSIÓN'!$D$61:$D$66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0.36384545893107884</c:v>
                </c:pt>
                <c:pt idx="3">
                  <c:v>0.39995726873871007</c:v>
                </c:pt>
                <c:pt idx="4">
                  <c:v>-0.31004273126128989</c:v>
                </c:pt>
                <c:pt idx="5">
                  <c:v>-0.32574351813417302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F9-4063-9253-74D9BF3ED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1626479"/>
        <c:axId val="1770025535"/>
      </c:scatterChart>
      <c:valAx>
        <c:axId val="17716264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70025535"/>
        <c:crosses val="autoZero"/>
        <c:crossBetween val="midCat"/>
      </c:valAx>
      <c:valAx>
        <c:axId val="1770025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71626479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'Graficas grados 18'!$C$2</c:f>
              <c:strCache>
                <c:ptCount val="1"/>
                <c:pt idx="0">
                  <c:v>Angulo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'Graficas grados 18'!$B$3:$B$6</c:f>
              <c:numCache>
                <c:formatCode>General</c:formatCode>
                <c:ptCount val="4"/>
                <c:pt idx="0">
                  <c:v>0</c:v>
                </c:pt>
                <c:pt idx="1">
                  <c:v>2.6999999999999993</c:v>
                </c:pt>
                <c:pt idx="2">
                  <c:v>3.25</c:v>
                </c:pt>
                <c:pt idx="3">
                  <c:v>11.3</c:v>
                </c:pt>
              </c:numCache>
            </c:numRef>
          </c:xVal>
          <c:yVal>
            <c:numRef>
              <c:f>'Graficas grados 18'!$C$3:$C$6</c:f>
              <c:numCache>
                <c:formatCode>General</c:formatCode>
                <c:ptCount val="4"/>
                <c:pt idx="0">
                  <c:v>5</c:v>
                </c:pt>
                <c:pt idx="1">
                  <c:v>0</c:v>
                </c:pt>
                <c:pt idx="2">
                  <c:v>-10</c:v>
                </c:pt>
                <c:pt idx="3">
                  <c:v>-15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7B-461A-AEAF-B56052D3E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779328"/>
        <c:axId val="478776376"/>
      </c:scatterChart>
      <c:valAx>
        <c:axId val="478779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Longitud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76376"/>
        <c:crosses val="autoZero"/>
        <c:crossBetween val="midCat"/>
      </c:valAx>
      <c:valAx>
        <c:axId val="47877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Angulo °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793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'Graficas grados 18'!$E$2</c:f>
              <c:strCache>
                <c:ptCount val="1"/>
                <c:pt idx="0">
                  <c:v>Angulo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'Graficas grados 18'!$D$3:$D$6</c:f>
              <c:numCache>
                <c:formatCode>General</c:formatCode>
                <c:ptCount val="4"/>
                <c:pt idx="0">
                  <c:v>0</c:v>
                </c:pt>
                <c:pt idx="1">
                  <c:v>2.41</c:v>
                </c:pt>
                <c:pt idx="2">
                  <c:v>4.0600000000000005</c:v>
                </c:pt>
                <c:pt idx="3">
                  <c:v>6.85</c:v>
                </c:pt>
              </c:numCache>
            </c:numRef>
          </c:xVal>
          <c:yVal>
            <c:numRef>
              <c:f>'Graficas grados 18'!$E$3:$E$6</c:f>
              <c:numCache>
                <c:formatCode>General</c:formatCode>
                <c:ptCount val="4"/>
                <c:pt idx="0">
                  <c:v>-10</c:v>
                </c:pt>
                <c:pt idx="1">
                  <c:v>-17</c:v>
                </c:pt>
                <c:pt idx="2">
                  <c:v>-31</c:v>
                </c:pt>
                <c:pt idx="3">
                  <c:v>-41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ACC-412D-BE12-835BD414D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779328"/>
        <c:axId val="478776376"/>
      </c:scatterChart>
      <c:valAx>
        <c:axId val="478779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Longitud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76376"/>
        <c:crosses val="autoZero"/>
        <c:crossBetween val="midCat"/>
      </c:valAx>
      <c:valAx>
        <c:axId val="47877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Angulo °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79328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'Graficas grados 18'!$G$2</c:f>
              <c:strCache>
                <c:ptCount val="1"/>
                <c:pt idx="0">
                  <c:v>Angulo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'Graficas grados 18'!$F$3:$F$8</c:f>
              <c:numCache>
                <c:formatCode>General</c:formatCode>
                <c:ptCount val="6"/>
                <c:pt idx="0">
                  <c:v>0</c:v>
                </c:pt>
                <c:pt idx="1">
                  <c:v>2.3000000000000007</c:v>
                </c:pt>
                <c:pt idx="2">
                  <c:v>2.8000000000000007</c:v>
                </c:pt>
                <c:pt idx="3">
                  <c:v>3.3000000000000007</c:v>
                </c:pt>
                <c:pt idx="4">
                  <c:v>4.0999999999999996</c:v>
                </c:pt>
                <c:pt idx="5">
                  <c:v>10.5</c:v>
                </c:pt>
              </c:numCache>
            </c:numRef>
          </c:xVal>
          <c:yVal>
            <c:numRef>
              <c:f>'Graficas grados 18'!$G$3:$G$8</c:f>
              <c:numCache>
                <c:formatCode>General</c:formatCode>
                <c:ptCount val="6"/>
                <c:pt idx="0">
                  <c:v>0</c:v>
                </c:pt>
                <c:pt idx="1">
                  <c:v>-37</c:v>
                </c:pt>
                <c:pt idx="2">
                  <c:v>-57</c:v>
                </c:pt>
                <c:pt idx="3">
                  <c:v>-68</c:v>
                </c:pt>
                <c:pt idx="4">
                  <c:v>-76</c:v>
                </c:pt>
                <c:pt idx="5">
                  <c:v>-86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B2-4B55-B548-07CD24E79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779328"/>
        <c:axId val="478776376"/>
      </c:scatterChart>
      <c:valAx>
        <c:axId val="478779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Longitud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76376"/>
        <c:crosses val="autoZero"/>
        <c:crossBetween val="midCat"/>
      </c:valAx>
      <c:valAx>
        <c:axId val="47877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Angulo °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79328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'Graficas grados 18'!$I$2</c:f>
              <c:strCache>
                <c:ptCount val="1"/>
                <c:pt idx="0">
                  <c:v>Angulo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'Graficas grados 18'!$H$3:$H$6</c:f>
              <c:numCache>
                <c:formatCode>General</c:formatCode>
                <c:ptCount val="4"/>
                <c:pt idx="0">
                  <c:v>0</c:v>
                </c:pt>
                <c:pt idx="1">
                  <c:v>9.9999999999999645E-2</c:v>
                </c:pt>
                <c:pt idx="2">
                  <c:v>0.5</c:v>
                </c:pt>
                <c:pt idx="3">
                  <c:v>1</c:v>
                </c:pt>
              </c:numCache>
            </c:numRef>
          </c:xVal>
          <c:yVal>
            <c:numRef>
              <c:f>'Graficas grados 18'!$I$3:$I$6</c:f>
              <c:numCache>
                <c:formatCode>General</c:formatCode>
                <c:ptCount val="4"/>
                <c:pt idx="0">
                  <c:v>-25</c:v>
                </c:pt>
                <c:pt idx="1">
                  <c:v>-115</c:v>
                </c:pt>
                <c:pt idx="2">
                  <c:v>-131</c:v>
                </c:pt>
                <c:pt idx="3">
                  <c:v>-142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D8E-44AC-9088-00496334C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779328"/>
        <c:axId val="478776376"/>
      </c:scatterChart>
      <c:valAx>
        <c:axId val="478779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Longitud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76376"/>
        <c:crosses val="autoZero"/>
        <c:crossBetween val="midCat"/>
      </c:valAx>
      <c:valAx>
        <c:axId val="47877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Angulo °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79328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'Graficas grados 18'!$K$2</c:f>
              <c:strCache>
                <c:ptCount val="1"/>
                <c:pt idx="0">
                  <c:v>Angulo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'Graficas grados 18'!$J$3:$J$4</c:f>
              <c:numCache>
                <c:formatCode>General</c:formatCode>
                <c:ptCount val="2"/>
                <c:pt idx="0">
                  <c:v>0</c:v>
                </c:pt>
                <c:pt idx="1">
                  <c:v>7.5399999999999991</c:v>
                </c:pt>
              </c:numCache>
            </c:numRef>
          </c:xVal>
          <c:yVal>
            <c:numRef>
              <c:f>'Graficas grados 18'!$K$3:$K$4</c:f>
              <c:numCache>
                <c:formatCode>General</c:formatCode>
                <c:ptCount val="2"/>
                <c:pt idx="0">
                  <c:v>0</c:v>
                </c:pt>
                <c:pt idx="1">
                  <c:v>-11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370-44E5-B6F4-8435A2433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779328"/>
        <c:axId val="478776376"/>
      </c:scatterChart>
      <c:valAx>
        <c:axId val="478779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Longitud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76376"/>
        <c:crosses val="autoZero"/>
        <c:crossBetween val="midCat"/>
      </c:valAx>
      <c:valAx>
        <c:axId val="47877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Angulo °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79328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'Graficas grados 18'!$M$2</c:f>
              <c:strCache>
                <c:ptCount val="1"/>
                <c:pt idx="0">
                  <c:v>Angulo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'Graficas grados 18'!$L$3:$L$12</c:f>
              <c:numCache>
                <c:formatCode>General</c:formatCode>
                <c:ptCount val="10"/>
                <c:pt idx="0">
                  <c:v>0</c:v>
                </c:pt>
                <c:pt idx="1">
                  <c:v>5.76</c:v>
                </c:pt>
                <c:pt idx="2">
                  <c:v>6.4</c:v>
                </c:pt>
                <c:pt idx="3">
                  <c:v>7.1999999999999993</c:v>
                </c:pt>
                <c:pt idx="4">
                  <c:v>11.3</c:v>
                </c:pt>
                <c:pt idx="5">
                  <c:v>13.8</c:v>
                </c:pt>
                <c:pt idx="6">
                  <c:v>15.36</c:v>
                </c:pt>
                <c:pt idx="7">
                  <c:v>20.5</c:v>
                </c:pt>
                <c:pt idx="8">
                  <c:v>23.86</c:v>
                </c:pt>
                <c:pt idx="9">
                  <c:v>25.4</c:v>
                </c:pt>
              </c:numCache>
            </c:numRef>
          </c:xVal>
          <c:yVal>
            <c:numRef>
              <c:f>'Graficas grados 18'!$M$3:$M$12</c:f>
              <c:numCache>
                <c:formatCode>General</c:formatCode>
                <c:ptCount val="10"/>
                <c:pt idx="0">
                  <c:v>-2</c:v>
                </c:pt>
                <c:pt idx="1">
                  <c:v>-10</c:v>
                </c:pt>
                <c:pt idx="2">
                  <c:v>-25</c:v>
                </c:pt>
                <c:pt idx="3">
                  <c:v>-25</c:v>
                </c:pt>
                <c:pt idx="4">
                  <c:v>-21</c:v>
                </c:pt>
                <c:pt idx="5">
                  <c:v>-21</c:v>
                </c:pt>
                <c:pt idx="6">
                  <c:v>-26</c:v>
                </c:pt>
                <c:pt idx="7">
                  <c:v>-22</c:v>
                </c:pt>
                <c:pt idx="8">
                  <c:v>-22</c:v>
                </c:pt>
                <c:pt idx="9">
                  <c:v>-33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663-4620-821F-1E5DC6C92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779328"/>
        <c:axId val="478776376"/>
      </c:scatterChart>
      <c:valAx>
        <c:axId val="478779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Longitud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76376"/>
        <c:crosses val="autoZero"/>
        <c:crossBetween val="midCat"/>
      </c:valAx>
      <c:valAx>
        <c:axId val="47877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Angulo °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79328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'Graficas grados 18'!$O$2</c:f>
              <c:strCache>
                <c:ptCount val="1"/>
                <c:pt idx="0">
                  <c:v>Angulo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'Graficas grados 18'!$N$3:$N$10</c:f>
              <c:numCache>
                <c:formatCode>General</c:formatCode>
                <c:ptCount val="8"/>
                <c:pt idx="0">
                  <c:v>0</c:v>
                </c:pt>
                <c:pt idx="1">
                  <c:v>1.7200000000000006</c:v>
                </c:pt>
                <c:pt idx="2">
                  <c:v>4.8000000000000007</c:v>
                </c:pt>
                <c:pt idx="3">
                  <c:v>6.9</c:v>
                </c:pt>
                <c:pt idx="4">
                  <c:v>7.3000000000000007</c:v>
                </c:pt>
                <c:pt idx="5">
                  <c:v>7.5</c:v>
                </c:pt>
                <c:pt idx="6">
                  <c:v>13.399999999999999</c:v>
                </c:pt>
                <c:pt idx="7">
                  <c:v>14.7</c:v>
                </c:pt>
              </c:numCache>
            </c:numRef>
          </c:xVal>
          <c:yVal>
            <c:numRef>
              <c:f>'Graficas grados 18'!$O$3:$O$10</c:f>
              <c:numCache>
                <c:formatCode>General</c:formatCode>
                <c:ptCount val="8"/>
                <c:pt idx="0">
                  <c:v>-6</c:v>
                </c:pt>
                <c:pt idx="1">
                  <c:v>-9</c:v>
                </c:pt>
                <c:pt idx="2">
                  <c:v>-9</c:v>
                </c:pt>
                <c:pt idx="3">
                  <c:v>-34</c:v>
                </c:pt>
                <c:pt idx="4">
                  <c:v>-124</c:v>
                </c:pt>
                <c:pt idx="5">
                  <c:v>-119</c:v>
                </c:pt>
                <c:pt idx="6">
                  <c:v>-129</c:v>
                </c:pt>
                <c:pt idx="7">
                  <c:v>-142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9DE-4B03-B7E3-67006219E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779328"/>
        <c:axId val="478776376"/>
      </c:scatterChart>
      <c:valAx>
        <c:axId val="478779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Longitud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76376"/>
        <c:crosses val="autoZero"/>
        <c:crossBetween val="midCat"/>
      </c:valAx>
      <c:valAx>
        <c:axId val="47877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Angulo °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79328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'Graficas grados 18'!$Q$2</c:f>
              <c:strCache>
                <c:ptCount val="1"/>
                <c:pt idx="0">
                  <c:v>Angulo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'Graficas grados 18'!$P$3:$P$9</c:f>
              <c:numCache>
                <c:formatCode>General</c:formatCode>
                <c:ptCount val="7"/>
                <c:pt idx="0">
                  <c:v>0</c:v>
                </c:pt>
                <c:pt idx="1">
                  <c:v>3.67</c:v>
                </c:pt>
                <c:pt idx="2">
                  <c:v>8.4400000000000013</c:v>
                </c:pt>
                <c:pt idx="3">
                  <c:v>9.5</c:v>
                </c:pt>
                <c:pt idx="4">
                  <c:v>9.6000000000000014</c:v>
                </c:pt>
                <c:pt idx="5">
                  <c:v>10.199999999999999</c:v>
                </c:pt>
                <c:pt idx="6">
                  <c:v>11.8</c:v>
                </c:pt>
              </c:numCache>
            </c:numRef>
          </c:xVal>
          <c:yVal>
            <c:numRef>
              <c:f>'Graficas grados 18'!$Q$3:$Q$9</c:f>
              <c:numCache>
                <c:formatCode>General</c:formatCode>
                <c:ptCount val="7"/>
                <c:pt idx="0">
                  <c:v>0</c:v>
                </c:pt>
                <c:pt idx="1">
                  <c:v>5</c:v>
                </c:pt>
                <c:pt idx="2">
                  <c:v>5</c:v>
                </c:pt>
                <c:pt idx="3">
                  <c:v>-30</c:v>
                </c:pt>
                <c:pt idx="4">
                  <c:v>-120</c:v>
                </c:pt>
                <c:pt idx="5">
                  <c:v>-156</c:v>
                </c:pt>
                <c:pt idx="6">
                  <c:v>-174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EDD-4041-A2B2-37614907F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779328"/>
        <c:axId val="478776376"/>
      </c:scatterChart>
      <c:valAx>
        <c:axId val="478779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Longitud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76376"/>
        <c:crosses val="autoZero"/>
        <c:crossBetween val="midCat"/>
      </c:valAx>
      <c:valAx>
        <c:axId val="47877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Angulo °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79328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'Graficas grados 18'!$S$2</c:f>
              <c:strCache>
                <c:ptCount val="1"/>
                <c:pt idx="0">
                  <c:v>Angulo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'Graficas grados 18'!$R$3:$R$12</c:f>
              <c:numCache>
                <c:formatCode>General</c:formatCode>
                <c:ptCount val="10"/>
                <c:pt idx="0">
                  <c:v>0</c:v>
                </c:pt>
                <c:pt idx="1">
                  <c:v>2.2100000000000009</c:v>
                </c:pt>
                <c:pt idx="2">
                  <c:v>5.6999999999999993</c:v>
                </c:pt>
                <c:pt idx="3">
                  <c:v>7.0600000000000005</c:v>
                </c:pt>
                <c:pt idx="4">
                  <c:v>8.3999999999999986</c:v>
                </c:pt>
                <c:pt idx="5">
                  <c:v>10.100000000000001</c:v>
                </c:pt>
                <c:pt idx="6">
                  <c:v>14.100000000000001</c:v>
                </c:pt>
                <c:pt idx="7">
                  <c:v>21.6</c:v>
                </c:pt>
                <c:pt idx="8">
                  <c:v>38.200000000000003</c:v>
                </c:pt>
                <c:pt idx="9">
                  <c:v>39.9</c:v>
                </c:pt>
              </c:numCache>
            </c:numRef>
          </c:xVal>
          <c:yVal>
            <c:numRef>
              <c:f>'Graficas grados 18'!$S$3:$S$12</c:f>
              <c:numCache>
                <c:formatCode>General</c:formatCode>
                <c:ptCount val="10"/>
                <c:pt idx="0">
                  <c:v>0</c:v>
                </c:pt>
                <c:pt idx="1">
                  <c:v>-11</c:v>
                </c:pt>
                <c:pt idx="2">
                  <c:v>-11</c:v>
                </c:pt>
                <c:pt idx="3">
                  <c:v>-33</c:v>
                </c:pt>
                <c:pt idx="4">
                  <c:v>-43</c:v>
                </c:pt>
                <c:pt idx="5">
                  <c:v>-43</c:v>
                </c:pt>
                <c:pt idx="6">
                  <c:v>-56</c:v>
                </c:pt>
                <c:pt idx="7">
                  <c:v>-56</c:v>
                </c:pt>
                <c:pt idx="8">
                  <c:v>-62</c:v>
                </c:pt>
                <c:pt idx="9">
                  <c:v>-70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29C-4F21-9AB5-55848FE6E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779328"/>
        <c:axId val="478776376"/>
      </c:scatterChart>
      <c:valAx>
        <c:axId val="4787793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Longitud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76376"/>
        <c:crosses val="autoZero"/>
        <c:crossBetween val="midCat"/>
      </c:valAx>
      <c:valAx>
        <c:axId val="47877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Angulo °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78779328"/>
        <c:crosses val="autoZero"/>
        <c:crossBetween val="midCat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4.xml"/><Relationship Id="rId13" Type="http://schemas.openxmlformats.org/officeDocument/2006/relationships/chart" Target="../charts/chart129.xml"/><Relationship Id="rId3" Type="http://schemas.openxmlformats.org/officeDocument/2006/relationships/chart" Target="../charts/chart119.xml"/><Relationship Id="rId7" Type="http://schemas.openxmlformats.org/officeDocument/2006/relationships/chart" Target="../charts/chart123.xml"/><Relationship Id="rId12" Type="http://schemas.openxmlformats.org/officeDocument/2006/relationships/chart" Target="../charts/chart128.xml"/><Relationship Id="rId2" Type="http://schemas.openxmlformats.org/officeDocument/2006/relationships/chart" Target="../charts/chart118.xml"/><Relationship Id="rId1" Type="http://schemas.openxmlformats.org/officeDocument/2006/relationships/chart" Target="../charts/chart117.xml"/><Relationship Id="rId6" Type="http://schemas.openxmlformats.org/officeDocument/2006/relationships/chart" Target="../charts/chart122.xml"/><Relationship Id="rId11" Type="http://schemas.openxmlformats.org/officeDocument/2006/relationships/chart" Target="../charts/chart127.xml"/><Relationship Id="rId5" Type="http://schemas.openxmlformats.org/officeDocument/2006/relationships/chart" Target="../charts/chart121.xml"/><Relationship Id="rId10" Type="http://schemas.openxmlformats.org/officeDocument/2006/relationships/chart" Target="../charts/chart126.xml"/><Relationship Id="rId4" Type="http://schemas.openxmlformats.org/officeDocument/2006/relationships/chart" Target="../charts/chart120.xml"/><Relationship Id="rId9" Type="http://schemas.openxmlformats.org/officeDocument/2006/relationships/chart" Target="../charts/chart125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7.xml"/><Relationship Id="rId13" Type="http://schemas.openxmlformats.org/officeDocument/2006/relationships/chart" Target="../charts/chart142.xml"/><Relationship Id="rId3" Type="http://schemas.openxmlformats.org/officeDocument/2006/relationships/chart" Target="../charts/chart132.xml"/><Relationship Id="rId7" Type="http://schemas.openxmlformats.org/officeDocument/2006/relationships/chart" Target="../charts/chart136.xml"/><Relationship Id="rId12" Type="http://schemas.openxmlformats.org/officeDocument/2006/relationships/chart" Target="../charts/chart141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Relationship Id="rId6" Type="http://schemas.openxmlformats.org/officeDocument/2006/relationships/chart" Target="../charts/chart135.xml"/><Relationship Id="rId11" Type="http://schemas.openxmlformats.org/officeDocument/2006/relationships/chart" Target="../charts/chart140.xml"/><Relationship Id="rId5" Type="http://schemas.openxmlformats.org/officeDocument/2006/relationships/chart" Target="../charts/chart134.xml"/><Relationship Id="rId10" Type="http://schemas.openxmlformats.org/officeDocument/2006/relationships/chart" Target="../charts/chart139.xml"/><Relationship Id="rId4" Type="http://schemas.openxmlformats.org/officeDocument/2006/relationships/chart" Target="../charts/chart133.xml"/><Relationship Id="rId9" Type="http://schemas.openxmlformats.org/officeDocument/2006/relationships/chart" Target="../charts/chart138.xml"/></Relationships>
</file>

<file path=xl/drawings/_rels/drawing1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168.xml"/><Relationship Id="rId21" Type="http://schemas.openxmlformats.org/officeDocument/2006/relationships/chart" Target="../charts/chart163.xml"/><Relationship Id="rId42" Type="http://schemas.openxmlformats.org/officeDocument/2006/relationships/chart" Target="../charts/chart184.xml"/><Relationship Id="rId47" Type="http://schemas.openxmlformats.org/officeDocument/2006/relationships/chart" Target="../charts/chart189.xml"/><Relationship Id="rId63" Type="http://schemas.openxmlformats.org/officeDocument/2006/relationships/chart" Target="../charts/chart205.xml"/><Relationship Id="rId68" Type="http://schemas.openxmlformats.org/officeDocument/2006/relationships/chart" Target="../charts/chart210.xml"/><Relationship Id="rId16" Type="http://schemas.openxmlformats.org/officeDocument/2006/relationships/chart" Target="../charts/chart158.xml"/><Relationship Id="rId11" Type="http://schemas.openxmlformats.org/officeDocument/2006/relationships/chart" Target="../charts/chart153.xml"/><Relationship Id="rId24" Type="http://schemas.openxmlformats.org/officeDocument/2006/relationships/chart" Target="../charts/chart166.xml"/><Relationship Id="rId32" Type="http://schemas.openxmlformats.org/officeDocument/2006/relationships/chart" Target="../charts/chart174.xml"/><Relationship Id="rId37" Type="http://schemas.openxmlformats.org/officeDocument/2006/relationships/chart" Target="../charts/chart179.xml"/><Relationship Id="rId40" Type="http://schemas.openxmlformats.org/officeDocument/2006/relationships/chart" Target="../charts/chart182.xml"/><Relationship Id="rId45" Type="http://schemas.openxmlformats.org/officeDocument/2006/relationships/chart" Target="../charts/chart187.xml"/><Relationship Id="rId53" Type="http://schemas.openxmlformats.org/officeDocument/2006/relationships/chart" Target="../charts/chart195.xml"/><Relationship Id="rId58" Type="http://schemas.openxmlformats.org/officeDocument/2006/relationships/chart" Target="../charts/chart200.xml"/><Relationship Id="rId66" Type="http://schemas.openxmlformats.org/officeDocument/2006/relationships/chart" Target="../charts/chart208.xml"/><Relationship Id="rId74" Type="http://schemas.openxmlformats.org/officeDocument/2006/relationships/chart" Target="../charts/chart216.xml"/><Relationship Id="rId5" Type="http://schemas.openxmlformats.org/officeDocument/2006/relationships/chart" Target="../charts/chart147.xml"/><Relationship Id="rId61" Type="http://schemas.openxmlformats.org/officeDocument/2006/relationships/chart" Target="../charts/chart203.xml"/><Relationship Id="rId19" Type="http://schemas.openxmlformats.org/officeDocument/2006/relationships/chart" Target="../charts/chart161.xml"/><Relationship Id="rId14" Type="http://schemas.openxmlformats.org/officeDocument/2006/relationships/chart" Target="../charts/chart156.xml"/><Relationship Id="rId22" Type="http://schemas.openxmlformats.org/officeDocument/2006/relationships/chart" Target="../charts/chart164.xml"/><Relationship Id="rId27" Type="http://schemas.openxmlformats.org/officeDocument/2006/relationships/chart" Target="../charts/chart169.xml"/><Relationship Id="rId30" Type="http://schemas.openxmlformats.org/officeDocument/2006/relationships/chart" Target="../charts/chart172.xml"/><Relationship Id="rId35" Type="http://schemas.openxmlformats.org/officeDocument/2006/relationships/chart" Target="../charts/chart177.xml"/><Relationship Id="rId43" Type="http://schemas.openxmlformats.org/officeDocument/2006/relationships/chart" Target="../charts/chart185.xml"/><Relationship Id="rId48" Type="http://schemas.openxmlformats.org/officeDocument/2006/relationships/chart" Target="../charts/chart190.xml"/><Relationship Id="rId56" Type="http://schemas.openxmlformats.org/officeDocument/2006/relationships/chart" Target="../charts/chart198.xml"/><Relationship Id="rId64" Type="http://schemas.openxmlformats.org/officeDocument/2006/relationships/chart" Target="../charts/chart206.xml"/><Relationship Id="rId69" Type="http://schemas.openxmlformats.org/officeDocument/2006/relationships/chart" Target="../charts/chart211.xml"/><Relationship Id="rId77" Type="http://schemas.openxmlformats.org/officeDocument/2006/relationships/chart" Target="../charts/chart219.xml"/><Relationship Id="rId8" Type="http://schemas.openxmlformats.org/officeDocument/2006/relationships/chart" Target="../charts/chart150.xml"/><Relationship Id="rId51" Type="http://schemas.openxmlformats.org/officeDocument/2006/relationships/chart" Target="../charts/chart193.xml"/><Relationship Id="rId72" Type="http://schemas.openxmlformats.org/officeDocument/2006/relationships/chart" Target="../charts/chart214.xml"/><Relationship Id="rId3" Type="http://schemas.openxmlformats.org/officeDocument/2006/relationships/chart" Target="../charts/chart145.xml"/><Relationship Id="rId12" Type="http://schemas.openxmlformats.org/officeDocument/2006/relationships/chart" Target="../charts/chart154.xml"/><Relationship Id="rId17" Type="http://schemas.openxmlformats.org/officeDocument/2006/relationships/chart" Target="../charts/chart159.xml"/><Relationship Id="rId25" Type="http://schemas.openxmlformats.org/officeDocument/2006/relationships/chart" Target="../charts/chart167.xml"/><Relationship Id="rId33" Type="http://schemas.openxmlformats.org/officeDocument/2006/relationships/chart" Target="../charts/chart175.xml"/><Relationship Id="rId38" Type="http://schemas.openxmlformats.org/officeDocument/2006/relationships/chart" Target="../charts/chart180.xml"/><Relationship Id="rId46" Type="http://schemas.openxmlformats.org/officeDocument/2006/relationships/chart" Target="../charts/chart188.xml"/><Relationship Id="rId59" Type="http://schemas.openxmlformats.org/officeDocument/2006/relationships/chart" Target="../charts/chart201.xml"/><Relationship Id="rId67" Type="http://schemas.openxmlformats.org/officeDocument/2006/relationships/chart" Target="../charts/chart209.xml"/><Relationship Id="rId20" Type="http://schemas.openxmlformats.org/officeDocument/2006/relationships/chart" Target="../charts/chart162.xml"/><Relationship Id="rId41" Type="http://schemas.openxmlformats.org/officeDocument/2006/relationships/chart" Target="../charts/chart183.xml"/><Relationship Id="rId54" Type="http://schemas.openxmlformats.org/officeDocument/2006/relationships/chart" Target="../charts/chart196.xml"/><Relationship Id="rId62" Type="http://schemas.openxmlformats.org/officeDocument/2006/relationships/chart" Target="../charts/chart204.xml"/><Relationship Id="rId70" Type="http://schemas.openxmlformats.org/officeDocument/2006/relationships/chart" Target="../charts/chart212.xml"/><Relationship Id="rId75" Type="http://schemas.openxmlformats.org/officeDocument/2006/relationships/chart" Target="../charts/chart217.xml"/><Relationship Id="rId1" Type="http://schemas.openxmlformats.org/officeDocument/2006/relationships/chart" Target="../charts/chart143.xml"/><Relationship Id="rId6" Type="http://schemas.openxmlformats.org/officeDocument/2006/relationships/chart" Target="../charts/chart148.xml"/><Relationship Id="rId15" Type="http://schemas.openxmlformats.org/officeDocument/2006/relationships/chart" Target="../charts/chart157.xml"/><Relationship Id="rId23" Type="http://schemas.openxmlformats.org/officeDocument/2006/relationships/chart" Target="../charts/chart165.xml"/><Relationship Id="rId28" Type="http://schemas.openxmlformats.org/officeDocument/2006/relationships/chart" Target="../charts/chart170.xml"/><Relationship Id="rId36" Type="http://schemas.openxmlformats.org/officeDocument/2006/relationships/chart" Target="../charts/chart178.xml"/><Relationship Id="rId49" Type="http://schemas.openxmlformats.org/officeDocument/2006/relationships/chart" Target="../charts/chart191.xml"/><Relationship Id="rId57" Type="http://schemas.openxmlformats.org/officeDocument/2006/relationships/chart" Target="../charts/chart199.xml"/><Relationship Id="rId10" Type="http://schemas.openxmlformats.org/officeDocument/2006/relationships/chart" Target="../charts/chart152.xml"/><Relationship Id="rId31" Type="http://schemas.openxmlformats.org/officeDocument/2006/relationships/chart" Target="../charts/chart173.xml"/><Relationship Id="rId44" Type="http://schemas.openxmlformats.org/officeDocument/2006/relationships/chart" Target="../charts/chart186.xml"/><Relationship Id="rId52" Type="http://schemas.openxmlformats.org/officeDocument/2006/relationships/chart" Target="../charts/chart194.xml"/><Relationship Id="rId60" Type="http://schemas.openxmlformats.org/officeDocument/2006/relationships/chart" Target="../charts/chart202.xml"/><Relationship Id="rId65" Type="http://schemas.openxmlformats.org/officeDocument/2006/relationships/chart" Target="../charts/chart207.xml"/><Relationship Id="rId73" Type="http://schemas.openxmlformats.org/officeDocument/2006/relationships/chart" Target="../charts/chart215.xml"/><Relationship Id="rId78" Type="http://schemas.openxmlformats.org/officeDocument/2006/relationships/chart" Target="../charts/chart220.xml"/><Relationship Id="rId4" Type="http://schemas.openxmlformats.org/officeDocument/2006/relationships/chart" Target="../charts/chart146.xml"/><Relationship Id="rId9" Type="http://schemas.openxmlformats.org/officeDocument/2006/relationships/chart" Target="../charts/chart151.xml"/><Relationship Id="rId13" Type="http://schemas.openxmlformats.org/officeDocument/2006/relationships/chart" Target="../charts/chart155.xml"/><Relationship Id="rId18" Type="http://schemas.openxmlformats.org/officeDocument/2006/relationships/chart" Target="../charts/chart160.xml"/><Relationship Id="rId39" Type="http://schemas.openxmlformats.org/officeDocument/2006/relationships/chart" Target="../charts/chart181.xml"/><Relationship Id="rId34" Type="http://schemas.openxmlformats.org/officeDocument/2006/relationships/chart" Target="../charts/chart176.xml"/><Relationship Id="rId50" Type="http://schemas.openxmlformats.org/officeDocument/2006/relationships/chart" Target="../charts/chart192.xml"/><Relationship Id="rId55" Type="http://schemas.openxmlformats.org/officeDocument/2006/relationships/chart" Target="../charts/chart197.xml"/><Relationship Id="rId76" Type="http://schemas.openxmlformats.org/officeDocument/2006/relationships/chart" Target="../charts/chart218.xml"/><Relationship Id="rId7" Type="http://schemas.openxmlformats.org/officeDocument/2006/relationships/chart" Target="../charts/chart149.xml"/><Relationship Id="rId71" Type="http://schemas.openxmlformats.org/officeDocument/2006/relationships/chart" Target="../charts/chart213.xml"/><Relationship Id="rId2" Type="http://schemas.openxmlformats.org/officeDocument/2006/relationships/chart" Target="../charts/chart144.xml"/><Relationship Id="rId29" Type="http://schemas.openxmlformats.org/officeDocument/2006/relationships/chart" Target="../charts/chart17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8.xml"/><Relationship Id="rId13" Type="http://schemas.openxmlformats.org/officeDocument/2006/relationships/chart" Target="../charts/chart233.xml"/><Relationship Id="rId18" Type="http://schemas.openxmlformats.org/officeDocument/2006/relationships/chart" Target="../charts/chart238.xml"/><Relationship Id="rId26" Type="http://schemas.openxmlformats.org/officeDocument/2006/relationships/chart" Target="../charts/chart246.xml"/><Relationship Id="rId3" Type="http://schemas.openxmlformats.org/officeDocument/2006/relationships/chart" Target="../charts/chart223.xml"/><Relationship Id="rId21" Type="http://schemas.openxmlformats.org/officeDocument/2006/relationships/chart" Target="../charts/chart241.xml"/><Relationship Id="rId7" Type="http://schemas.openxmlformats.org/officeDocument/2006/relationships/chart" Target="../charts/chart227.xml"/><Relationship Id="rId12" Type="http://schemas.openxmlformats.org/officeDocument/2006/relationships/chart" Target="../charts/chart232.xml"/><Relationship Id="rId17" Type="http://schemas.openxmlformats.org/officeDocument/2006/relationships/chart" Target="../charts/chart237.xml"/><Relationship Id="rId25" Type="http://schemas.openxmlformats.org/officeDocument/2006/relationships/chart" Target="../charts/chart245.xml"/><Relationship Id="rId2" Type="http://schemas.openxmlformats.org/officeDocument/2006/relationships/chart" Target="../charts/chart222.xml"/><Relationship Id="rId16" Type="http://schemas.openxmlformats.org/officeDocument/2006/relationships/chart" Target="../charts/chart236.xml"/><Relationship Id="rId20" Type="http://schemas.openxmlformats.org/officeDocument/2006/relationships/chart" Target="../charts/chart240.xml"/><Relationship Id="rId1" Type="http://schemas.openxmlformats.org/officeDocument/2006/relationships/chart" Target="../charts/chart221.xml"/><Relationship Id="rId6" Type="http://schemas.openxmlformats.org/officeDocument/2006/relationships/chart" Target="../charts/chart226.xml"/><Relationship Id="rId11" Type="http://schemas.openxmlformats.org/officeDocument/2006/relationships/chart" Target="../charts/chart231.xml"/><Relationship Id="rId24" Type="http://schemas.openxmlformats.org/officeDocument/2006/relationships/chart" Target="../charts/chart244.xml"/><Relationship Id="rId5" Type="http://schemas.openxmlformats.org/officeDocument/2006/relationships/chart" Target="../charts/chart225.xml"/><Relationship Id="rId15" Type="http://schemas.openxmlformats.org/officeDocument/2006/relationships/chart" Target="../charts/chart235.xml"/><Relationship Id="rId23" Type="http://schemas.openxmlformats.org/officeDocument/2006/relationships/chart" Target="../charts/chart243.xml"/><Relationship Id="rId10" Type="http://schemas.openxmlformats.org/officeDocument/2006/relationships/chart" Target="../charts/chart230.xml"/><Relationship Id="rId19" Type="http://schemas.openxmlformats.org/officeDocument/2006/relationships/chart" Target="../charts/chart239.xml"/><Relationship Id="rId4" Type="http://schemas.openxmlformats.org/officeDocument/2006/relationships/chart" Target="../charts/chart224.xml"/><Relationship Id="rId9" Type="http://schemas.openxmlformats.org/officeDocument/2006/relationships/chart" Target="../charts/chart229.xml"/><Relationship Id="rId14" Type="http://schemas.openxmlformats.org/officeDocument/2006/relationships/chart" Target="../charts/chart234.xml"/><Relationship Id="rId22" Type="http://schemas.openxmlformats.org/officeDocument/2006/relationships/chart" Target="../charts/chart242.xml"/><Relationship Id="rId27" Type="http://schemas.openxmlformats.org/officeDocument/2006/relationships/chart" Target="../charts/chart24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chart" Target="../charts/chart26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3" Type="http://schemas.openxmlformats.org/officeDocument/2006/relationships/chart" Target="../charts/chart29.xml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5" Type="http://schemas.openxmlformats.org/officeDocument/2006/relationships/chart" Target="../charts/chart31.xml"/><Relationship Id="rId10" Type="http://schemas.openxmlformats.org/officeDocument/2006/relationships/chart" Target="../charts/chart36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18" Type="http://schemas.openxmlformats.org/officeDocument/2006/relationships/chart" Target="../charts/chart57.xml"/><Relationship Id="rId3" Type="http://schemas.openxmlformats.org/officeDocument/2006/relationships/chart" Target="../charts/chart42.xml"/><Relationship Id="rId21" Type="http://schemas.openxmlformats.org/officeDocument/2006/relationships/chart" Target="../charts/chart60.xml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17" Type="http://schemas.openxmlformats.org/officeDocument/2006/relationships/chart" Target="../charts/chart56.xml"/><Relationship Id="rId2" Type="http://schemas.openxmlformats.org/officeDocument/2006/relationships/chart" Target="../charts/chart41.xml"/><Relationship Id="rId16" Type="http://schemas.openxmlformats.org/officeDocument/2006/relationships/chart" Target="../charts/chart55.xml"/><Relationship Id="rId20" Type="http://schemas.openxmlformats.org/officeDocument/2006/relationships/chart" Target="../charts/chart59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24" Type="http://schemas.openxmlformats.org/officeDocument/2006/relationships/chart" Target="../charts/chart63.xml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23" Type="http://schemas.openxmlformats.org/officeDocument/2006/relationships/chart" Target="../charts/chart62.xml"/><Relationship Id="rId10" Type="http://schemas.openxmlformats.org/officeDocument/2006/relationships/chart" Target="../charts/chart49.xml"/><Relationship Id="rId19" Type="http://schemas.openxmlformats.org/officeDocument/2006/relationships/chart" Target="../charts/chart58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Relationship Id="rId14" Type="http://schemas.openxmlformats.org/officeDocument/2006/relationships/chart" Target="../charts/chart53.xml"/><Relationship Id="rId22" Type="http://schemas.openxmlformats.org/officeDocument/2006/relationships/chart" Target="../charts/chart6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.xml"/><Relationship Id="rId13" Type="http://schemas.openxmlformats.org/officeDocument/2006/relationships/chart" Target="../charts/chart76.xml"/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12" Type="http://schemas.openxmlformats.org/officeDocument/2006/relationships/chart" Target="../charts/chart75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11" Type="http://schemas.openxmlformats.org/officeDocument/2006/relationships/chart" Target="../charts/chart74.xml"/><Relationship Id="rId5" Type="http://schemas.openxmlformats.org/officeDocument/2006/relationships/chart" Target="../charts/chart68.xml"/><Relationship Id="rId10" Type="http://schemas.openxmlformats.org/officeDocument/2006/relationships/chart" Target="../charts/chart73.xml"/><Relationship Id="rId4" Type="http://schemas.openxmlformats.org/officeDocument/2006/relationships/chart" Target="../charts/chart67.xml"/><Relationship Id="rId9" Type="http://schemas.openxmlformats.org/officeDocument/2006/relationships/chart" Target="../charts/chart72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5" Type="http://schemas.openxmlformats.org/officeDocument/2006/relationships/chart" Target="../charts/chart81.xml"/><Relationship Id="rId10" Type="http://schemas.openxmlformats.org/officeDocument/2006/relationships/chart" Target="../charts/chart86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13" Type="http://schemas.openxmlformats.org/officeDocument/2006/relationships/chart" Target="../charts/chart103.xml"/><Relationship Id="rId3" Type="http://schemas.openxmlformats.org/officeDocument/2006/relationships/chart" Target="../charts/chart93.xml"/><Relationship Id="rId7" Type="http://schemas.openxmlformats.org/officeDocument/2006/relationships/chart" Target="../charts/chart97.xml"/><Relationship Id="rId12" Type="http://schemas.openxmlformats.org/officeDocument/2006/relationships/chart" Target="../charts/chart102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chart" Target="../charts/chart96.xml"/><Relationship Id="rId11" Type="http://schemas.openxmlformats.org/officeDocument/2006/relationships/chart" Target="../charts/chart101.xml"/><Relationship Id="rId5" Type="http://schemas.openxmlformats.org/officeDocument/2006/relationships/chart" Target="../charts/chart95.xml"/><Relationship Id="rId10" Type="http://schemas.openxmlformats.org/officeDocument/2006/relationships/chart" Target="../charts/chart100.xml"/><Relationship Id="rId4" Type="http://schemas.openxmlformats.org/officeDocument/2006/relationships/chart" Target="../charts/chart94.xml"/><Relationship Id="rId9" Type="http://schemas.openxmlformats.org/officeDocument/2006/relationships/chart" Target="../charts/chart99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1.xml"/><Relationship Id="rId13" Type="http://schemas.openxmlformats.org/officeDocument/2006/relationships/chart" Target="../charts/chart116.xml"/><Relationship Id="rId3" Type="http://schemas.openxmlformats.org/officeDocument/2006/relationships/chart" Target="../charts/chart106.xml"/><Relationship Id="rId7" Type="http://schemas.openxmlformats.org/officeDocument/2006/relationships/chart" Target="../charts/chart110.xml"/><Relationship Id="rId12" Type="http://schemas.openxmlformats.org/officeDocument/2006/relationships/chart" Target="../charts/chart115.xml"/><Relationship Id="rId2" Type="http://schemas.openxmlformats.org/officeDocument/2006/relationships/chart" Target="../charts/chart105.xml"/><Relationship Id="rId1" Type="http://schemas.openxmlformats.org/officeDocument/2006/relationships/chart" Target="../charts/chart104.xml"/><Relationship Id="rId6" Type="http://schemas.openxmlformats.org/officeDocument/2006/relationships/chart" Target="../charts/chart109.xml"/><Relationship Id="rId11" Type="http://schemas.openxmlformats.org/officeDocument/2006/relationships/chart" Target="../charts/chart114.xml"/><Relationship Id="rId5" Type="http://schemas.openxmlformats.org/officeDocument/2006/relationships/chart" Target="../charts/chart108.xml"/><Relationship Id="rId10" Type="http://schemas.openxmlformats.org/officeDocument/2006/relationships/chart" Target="../charts/chart113.xml"/><Relationship Id="rId4" Type="http://schemas.openxmlformats.org/officeDocument/2006/relationships/chart" Target="../charts/chart107.xml"/><Relationship Id="rId9" Type="http://schemas.openxmlformats.org/officeDocument/2006/relationships/chart" Target="../charts/chart1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4762</xdr:rowOff>
    </xdr:from>
    <xdr:to>
      <xdr:col>3</xdr:col>
      <xdr:colOff>57150</xdr:colOff>
      <xdr:row>26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9525</xdr:colOff>
      <xdr:row>12</xdr:row>
      <xdr:rowOff>4761</xdr:rowOff>
    </xdr:from>
    <xdr:to>
      <xdr:col>5</xdr:col>
      <xdr:colOff>619125</xdr:colOff>
      <xdr:row>28</xdr:row>
      <xdr:rowOff>47625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438150</xdr:colOff>
      <xdr:row>12</xdr:row>
      <xdr:rowOff>42861</xdr:rowOff>
    </xdr:from>
    <xdr:to>
      <xdr:col>7</xdr:col>
      <xdr:colOff>466725</xdr:colOff>
      <xdr:row>28</xdr:row>
      <xdr:rowOff>28574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381000</xdr:colOff>
      <xdr:row>12</xdr:row>
      <xdr:rowOff>19050</xdr:rowOff>
    </xdr:from>
    <xdr:to>
      <xdr:col>10</xdr:col>
      <xdr:colOff>381000</xdr:colOff>
      <xdr:row>27</xdr:row>
      <xdr:rowOff>38100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200026</xdr:colOff>
      <xdr:row>12</xdr:row>
      <xdr:rowOff>23811</xdr:rowOff>
    </xdr:from>
    <xdr:to>
      <xdr:col>12</xdr:col>
      <xdr:colOff>657226</xdr:colOff>
      <xdr:row>28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85725</xdr:colOff>
      <xdr:row>12</xdr:row>
      <xdr:rowOff>28574</xdr:rowOff>
    </xdr:from>
    <xdr:to>
      <xdr:col>15</xdr:col>
      <xdr:colOff>371475</xdr:colOff>
      <xdr:row>26</xdr:row>
      <xdr:rowOff>80961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304800</xdr:colOff>
      <xdr:row>12</xdr:row>
      <xdr:rowOff>95250</xdr:rowOff>
    </xdr:from>
    <xdr:to>
      <xdr:col>17</xdr:col>
      <xdr:colOff>581025</xdr:colOff>
      <xdr:row>26</xdr:row>
      <xdr:rowOff>138112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590550</xdr:colOff>
      <xdr:row>11</xdr:row>
      <xdr:rowOff>180975</xdr:rowOff>
    </xdr:from>
    <xdr:to>
      <xdr:col>20</xdr:col>
      <xdr:colOff>47625</xdr:colOff>
      <xdr:row>26</xdr:row>
      <xdr:rowOff>109537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685800</xdr:colOff>
      <xdr:row>11</xdr:row>
      <xdr:rowOff>171450</xdr:rowOff>
    </xdr:from>
    <xdr:to>
      <xdr:col>22</xdr:col>
      <xdr:colOff>371475</xdr:colOff>
      <xdr:row>26</xdr:row>
      <xdr:rowOff>71437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295275</xdr:colOff>
      <xdr:row>11</xdr:row>
      <xdr:rowOff>171449</xdr:rowOff>
    </xdr:from>
    <xdr:to>
      <xdr:col>25</xdr:col>
      <xdr:colOff>0</xdr:colOff>
      <xdr:row>26</xdr:row>
      <xdr:rowOff>33336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25</xdr:col>
      <xdr:colOff>57150</xdr:colOff>
      <xdr:row>12</xdr:row>
      <xdr:rowOff>0</xdr:rowOff>
    </xdr:from>
    <xdr:to>
      <xdr:col>27</xdr:col>
      <xdr:colOff>590550</xdr:colOff>
      <xdr:row>26</xdr:row>
      <xdr:rowOff>61912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27</xdr:col>
      <xdr:colOff>628650</xdr:colOff>
      <xdr:row>12</xdr:row>
      <xdr:rowOff>0</xdr:rowOff>
    </xdr:from>
    <xdr:to>
      <xdr:col>30</xdr:col>
      <xdr:colOff>266700</xdr:colOff>
      <xdr:row>26</xdr:row>
      <xdr:rowOff>61912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30</xdr:col>
      <xdr:colOff>304800</xdr:colOff>
      <xdr:row>12</xdr:row>
      <xdr:rowOff>28575</xdr:rowOff>
    </xdr:from>
    <xdr:to>
      <xdr:col>33</xdr:col>
      <xdr:colOff>561975</xdr:colOff>
      <xdr:row>26</xdr:row>
      <xdr:rowOff>109537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9</xdr:row>
      <xdr:rowOff>28574</xdr:rowOff>
    </xdr:from>
    <xdr:to>
      <xdr:col>3</xdr:col>
      <xdr:colOff>266700</xdr:colOff>
      <xdr:row>22</xdr:row>
      <xdr:rowOff>42861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419100</xdr:colOff>
      <xdr:row>9</xdr:row>
      <xdr:rowOff>19050</xdr:rowOff>
    </xdr:from>
    <xdr:to>
      <xdr:col>6</xdr:col>
      <xdr:colOff>266700</xdr:colOff>
      <xdr:row>22</xdr:row>
      <xdr:rowOff>33337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704850</xdr:colOff>
      <xdr:row>9</xdr:row>
      <xdr:rowOff>19049</xdr:rowOff>
    </xdr:from>
    <xdr:to>
      <xdr:col>8</xdr:col>
      <xdr:colOff>409575</xdr:colOff>
      <xdr:row>22</xdr:row>
      <xdr:rowOff>166686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342900</xdr:colOff>
      <xdr:row>9</xdr:row>
      <xdr:rowOff>66674</xdr:rowOff>
    </xdr:from>
    <xdr:to>
      <xdr:col>11</xdr:col>
      <xdr:colOff>276225</xdr:colOff>
      <xdr:row>23</xdr:row>
      <xdr:rowOff>23811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152400</xdr:colOff>
      <xdr:row>9</xdr:row>
      <xdr:rowOff>76199</xdr:rowOff>
    </xdr:from>
    <xdr:to>
      <xdr:col>14</xdr:col>
      <xdr:colOff>247650</xdr:colOff>
      <xdr:row>23</xdr:row>
      <xdr:rowOff>109536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152400</xdr:colOff>
      <xdr:row>9</xdr:row>
      <xdr:rowOff>114300</xdr:rowOff>
    </xdr:from>
    <xdr:to>
      <xdr:col>16</xdr:col>
      <xdr:colOff>514350</xdr:colOff>
      <xdr:row>23</xdr:row>
      <xdr:rowOff>176212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438150</xdr:colOff>
      <xdr:row>10</xdr:row>
      <xdr:rowOff>28574</xdr:rowOff>
    </xdr:from>
    <xdr:to>
      <xdr:col>19</xdr:col>
      <xdr:colOff>390525</xdr:colOff>
      <xdr:row>24</xdr:row>
      <xdr:rowOff>80961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333374</xdr:colOff>
      <xdr:row>10</xdr:row>
      <xdr:rowOff>38099</xdr:rowOff>
    </xdr:from>
    <xdr:to>
      <xdr:col>22</xdr:col>
      <xdr:colOff>723899</xdr:colOff>
      <xdr:row>21</xdr:row>
      <xdr:rowOff>147636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647700</xdr:colOff>
      <xdr:row>10</xdr:row>
      <xdr:rowOff>9525</xdr:rowOff>
    </xdr:from>
    <xdr:to>
      <xdr:col>25</xdr:col>
      <xdr:colOff>200025</xdr:colOff>
      <xdr:row>24</xdr:row>
      <xdr:rowOff>119062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25</xdr:col>
      <xdr:colOff>142875</xdr:colOff>
      <xdr:row>10</xdr:row>
      <xdr:rowOff>9525</xdr:rowOff>
    </xdr:from>
    <xdr:to>
      <xdr:col>28</xdr:col>
      <xdr:colOff>76200</xdr:colOff>
      <xdr:row>24</xdr:row>
      <xdr:rowOff>100012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27</xdr:col>
      <xdr:colOff>733425</xdr:colOff>
      <xdr:row>10</xdr:row>
      <xdr:rowOff>76200</xdr:rowOff>
    </xdr:from>
    <xdr:to>
      <xdr:col>30</xdr:col>
      <xdr:colOff>704850</xdr:colOff>
      <xdr:row>24</xdr:row>
      <xdr:rowOff>100012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30</xdr:col>
      <xdr:colOff>685800</xdr:colOff>
      <xdr:row>10</xdr:row>
      <xdr:rowOff>114300</xdr:rowOff>
    </xdr:from>
    <xdr:to>
      <xdr:col>33</xdr:col>
      <xdr:colOff>657225</xdr:colOff>
      <xdr:row>24</xdr:row>
      <xdr:rowOff>157162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33</xdr:col>
      <xdr:colOff>542925</xdr:colOff>
      <xdr:row>10</xdr:row>
      <xdr:rowOff>133350</xdr:rowOff>
    </xdr:from>
    <xdr:to>
      <xdr:col>36</xdr:col>
      <xdr:colOff>514350</xdr:colOff>
      <xdr:row>25</xdr:row>
      <xdr:rowOff>4762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80</xdr:col>
      <xdr:colOff>188308</xdr:colOff>
      <xdr:row>62</xdr:row>
      <xdr:rowOff>60842</xdr:rowOff>
    </xdr:from>
    <xdr:to>
      <xdr:col>88</xdr:col>
      <xdr:colOff>695262</xdr:colOff>
      <xdr:row>81</xdr:row>
      <xdr:rowOff>63168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A8AE342-81EA-49E2-9C44-563B6C97C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19888</xdr:colOff>
      <xdr:row>62</xdr:row>
      <xdr:rowOff>5206</xdr:rowOff>
    </xdr:from>
    <xdr:to>
      <xdr:col>18</xdr:col>
      <xdr:colOff>511602</xdr:colOff>
      <xdr:row>81</xdr:row>
      <xdr:rowOff>7532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2064641-05DF-4C40-8C1D-231B6E86C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62</xdr:row>
      <xdr:rowOff>100457</xdr:rowOff>
    </xdr:from>
    <xdr:to>
      <xdr:col>8</xdr:col>
      <xdr:colOff>491714</xdr:colOff>
      <xdr:row>81</xdr:row>
      <xdr:rowOff>102783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CCE5AAE-F1CF-46EB-A3CB-605B5FB21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43701</xdr:colOff>
      <xdr:row>61</xdr:row>
      <xdr:rowOff>159988</xdr:rowOff>
    </xdr:from>
    <xdr:to>
      <xdr:col>28</xdr:col>
      <xdr:colOff>535415</xdr:colOff>
      <xdr:row>80</xdr:row>
      <xdr:rowOff>162314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5203A78A-DF2B-4583-BD01-B39232C830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103232</xdr:colOff>
      <xdr:row>63</xdr:row>
      <xdr:rowOff>40926</xdr:rowOff>
    </xdr:from>
    <xdr:to>
      <xdr:col>38</xdr:col>
      <xdr:colOff>594946</xdr:colOff>
      <xdr:row>82</xdr:row>
      <xdr:rowOff>43252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9690C0F-5683-442B-88BA-48206EAA2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43701</xdr:colOff>
      <xdr:row>60</xdr:row>
      <xdr:rowOff>112363</xdr:rowOff>
    </xdr:from>
    <xdr:to>
      <xdr:col>48</xdr:col>
      <xdr:colOff>535415</xdr:colOff>
      <xdr:row>79</xdr:row>
      <xdr:rowOff>114689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C8C77E2D-0FDB-40E6-BA28-9052DA04E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50</xdr:col>
      <xdr:colOff>43701</xdr:colOff>
      <xdr:row>60</xdr:row>
      <xdr:rowOff>112363</xdr:rowOff>
    </xdr:from>
    <xdr:to>
      <xdr:col>58</xdr:col>
      <xdr:colOff>535415</xdr:colOff>
      <xdr:row>79</xdr:row>
      <xdr:rowOff>114689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5EFC2BE7-FFB0-4677-9A07-143E8EB5C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60</xdr:col>
      <xdr:colOff>43701</xdr:colOff>
      <xdr:row>60</xdr:row>
      <xdr:rowOff>112363</xdr:rowOff>
    </xdr:from>
    <xdr:to>
      <xdr:col>68</xdr:col>
      <xdr:colOff>535415</xdr:colOff>
      <xdr:row>79</xdr:row>
      <xdr:rowOff>114689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3FDCC5E8-49D1-44F4-A5D5-61E002B6E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70</xdr:col>
      <xdr:colOff>79420</xdr:colOff>
      <xdr:row>61</xdr:row>
      <xdr:rowOff>112363</xdr:rowOff>
    </xdr:from>
    <xdr:to>
      <xdr:col>78</xdr:col>
      <xdr:colOff>571134</xdr:colOff>
      <xdr:row>80</xdr:row>
      <xdr:rowOff>114689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87E61463-0E0D-46CB-96B7-17AB41888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91</xdr:col>
      <xdr:colOff>164495</xdr:colOff>
      <xdr:row>63</xdr:row>
      <xdr:rowOff>1311</xdr:rowOff>
    </xdr:from>
    <xdr:to>
      <xdr:col>99</xdr:col>
      <xdr:colOff>671449</xdr:colOff>
      <xdr:row>82</xdr:row>
      <xdr:rowOff>3637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3DD00C69-988C-40E1-97DA-3AAB231CF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101</xdr:col>
      <xdr:colOff>69246</xdr:colOff>
      <xdr:row>62</xdr:row>
      <xdr:rowOff>96561</xdr:rowOff>
    </xdr:from>
    <xdr:to>
      <xdr:col>109</xdr:col>
      <xdr:colOff>576200</xdr:colOff>
      <xdr:row>81</xdr:row>
      <xdr:rowOff>98887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D2C648E3-0F22-4D7F-9EAD-C9DEC8C7D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111</xdr:col>
      <xdr:colOff>104964</xdr:colOff>
      <xdr:row>62</xdr:row>
      <xdr:rowOff>120374</xdr:rowOff>
    </xdr:from>
    <xdr:to>
      <xdr:col>119</xdr:col>
      <xdr:colOff>611918</xdr:colOff>
      <xdr:row>81</xdr:row>
      <xdr:rowOff>122700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75247241-1E73-48FB-800F-35BB4D920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121</xdr:col>
      <xdr:colOff>69246</xdr:colOff>
      <xdr:row>62</xdr:row>
      <xdr:rowOff>156093</xdr:rowOff>
    </xdr:from>
    <xdr:to>
      <xdr:col>129</xdr:col>
      <xdr:colOff>576200</xdr:colOff>
      <xdr:row>81</xdr:row>
      <xdr:rowOff>158419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387507FF-FCDD-45CA-9DA7-704A1649E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71</xdr:col>
      <xdr:colOff>25734</xdr:colOff>
      <xdr:row>6</xdr:row>
      <xdr:rowOff>2815</xdr:rowOff>
    </xdr:from>
    <xdr:to>
      <xdr:col>79</xdr:col>
      <xdr:colOff>532688</xdr:colOff>
      <xdr:row>25</xdr:row>
      <xdr:rowOff>5141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C675C8D-2DD1-4AF1-9A8B-F90B8C3E8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97603</xdr:colOff>
      <xdr:row>6</xdr:row>
      <xdr:rowOff>13638</xdr:rowOff>
    </xdr:from>
    <xdr:to>
      <xdr:col>16</xdr:col>
      <xdr:colOff>208317</xdr:colOff>
      <xdr:row>25</xdr:row>
      <xdr:rowOff>15964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0306293-7157-4D63-B83F-17C785031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57150</xdr:colOff>
      <xdr:row>6</xdr:row>
      <xdr:rowOff>34853</xdr:rowOff>
    </xdr:from>
    <xdr:to>
      <xdr:col>8</xdr:col>
      <xdr:colOff>322645</xdr:colOff>
      <xdr:row>25</xdr:row>
      <xdr:rowOff>37179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A7E73F9-6E69-4405-9C79-FF1C91A1A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19672</xdr:colOff>
      <xdr:row>6</xdr:row>
      <xdr:rowOff>13638</xdr:rowOff>
    </xdr:from>
    <xdr:to>
      <xdr:col>24</xdr:col>
      <xdr:colOff>273261</xdr:colOff>
      <xdr:row>25</xdr:row>
      <xdr:rowOff>15964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E4D5B81-A877-4E69-AE30-AE083F2E8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14909</xdr:colOff>
      <xdr:row>6</xdr:row>
      <xdr:rowOff>27059</xdr:rowOff>
    </xdr:from>
    <xdr:to>
      <xdr:col>33</xdr:col>
      <xdr:colOff>506623</xdr:colOff>
      <xdr:row>25</xdr:row>
      <xdr:rowOff>29385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F66E041-B001-46F1-B55F-1A6E2801A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35</xdr:col>
      <xdr:colOff>41753</xdr:colOff>
      <xdr:row>5</xdr:row>
      <xdr:rowOff>169067</xdr:rowOff>
    </xdr:from>
    <xdr:to>
      <xdr:col>43</xdr:col>
      <xdr:colOff>557280</xdr:colOff>
      <xdr:row>24</xdr:row>
      <xdr:rowOff>171394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6CDFC72-4957-40B9-99FA-6398E40F6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44784</xdr:colOff>
      <xdr:row>6</xdr:row>
      <xdr:rowOff>12338</xdr:rowOff>
    </xdr:from>
    <xdr:to>
      <xdr:col>52</xdr:col>
      <xdr:colOff>536498</xdr:colOff>
      <xdr:row>25</xdr:row>
      <xdr:rowOff>14664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C0E49CE-0460-4532-B75A-AB5FFF205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53</xdr:col>
      <xdr:colOff>47382</xdr:colOff>
      <xdr:row>6</xdr:row>
      <xdr:rowOff>14936</xdr:rowOff>
    </xdr:from>
    <xdr:to>
      <xdr:col>61</xdr:col>
      <xdr:colOff>539096</xdr:colOff>
      <xdr:row>25</xdr:row>
      <xdr:rowOff>17262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779B505-98F4-494A-989B-40B4EA736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62</xdr:col>
      <xdr:colOff>67875</xdr:colOff>
      <xdr:row>6</xdr:row>
      <xdr:rowOff>31750</xdr:rowOff>
    </xdr:from>
    <xdr:to>
      <xdr:col>70</xdr:col>
      <xdr:colOff>559589</xdr:colOff>
      <xdr:row>25</xdr:row>
      <xdr:rowOff>34076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0344832-6A5C-4613-8799-4CE4B9D24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80</xdr:col>
      <xdr:colOff>21836</xdr:colOff>
      <xdr:row>6</xdr:row>
      <xdr:rowOff>25545</xdr:rowOff>
    </xdr:from>
    <xdr:to>
      <xdr:col>88</xdr:col>
      <xdr:colOff>528790</xdr:colOff>
      <xdr:row>25</xdr:row>
      <xdr:rowOff>27871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D75884B8-3101-4DDF-A9FC-58315C8D9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89</xdr:col>
      <xdr:colOff>30929</xdr:colOff>
      <xdr:row>6</xdr:row>
      <xdr:rowOff>12341</xdr:rowOff>
    </xdr:from>
    <xdr:to>
      <xdr:col>97</xdr:col>
      <xdr:colOff>537883</xdr:colOff>
      <xdr:row>25</xdr:row>
      <xdr:rowOff>14667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650A103-4478-4F51-8731-41F2577F2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98</xdr:col>
      <xdr:colOff>58855</xdr:colOff>
      <xdr:row>6</xdr:row>
      <xdr:rowOff>2814</xdr:rowOff>
    </xdr:from>
    <xdr:to>
      <xdr:col>106</xdr:col>
      <xdr:colOff>565809</xdr:colOff>
      <xdr:row>25</xdr:row>
      <xdr:rowOff>5140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2A8017C-742E-4531-AD80-F81C52FB4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107</xdr:col>
      <xdr:colOff>27899</xdr:colOff>
      <xdr:row>6</xdr:row>
      <xdr:rowOff>1</xdr:rowOff>
    </xdr:from>
    <xdr:to>
      <xdr:col>115</xdr:col>
      <xdr:colOff>534853</xdr:colOff>
      <xdr:row>25</xdr:row>
      <xdr:rowOff>2326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CF76970-046E-4885-866D-9F492C569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71</xdr:col>
      <xdr:colOff>47814</xdr:colOff>
      <xdr:row>48</xdr:row>
      <xdr:rowOff>25978</xdr:rowOff>
    </xdr:from>
    <xdr:to>
      <xdr:col>79</xdr:col>
      <xdr:colOff>554768</xdr:colOff>
      <xdr:row>67</xdr:row>
      <xdr:rowOff>28304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C75AF79-FC92-455C-A146-79D781D98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96715</xdr:colOff>
      <xdr:row>48</xdr:row>
      <xdr:rowOff>57915</xdr:rowOff>
    </xdr:from>
    <xdr:to>
      <xdr:col>16</xdr:col>
      <xdr:colOff>207429</xdr:colOff>
      <xdr:row>67</xdr:row>
      <xdr:rowOff>60241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8258D1F-A967-4D60-8308-F655068BA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292678</xdr:colOff>
      <xdr:row>48</xdr:row>
      <xdr:rowOff>78797</xdr:rowOff>
    </xdr:from>
    <xdr:to>
      <xdr:col>8</xdr:col>
      <xdr:colOff>558173</xdr:colOff>
      <xdr:row>67</xdr:row>
      <xdr:rowOff>81123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35128BBD-D153-44E5-BF12-818EB447F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5818</xdr:colOff>
      <xdr:row>48</xdr:row>
      <xdr:rowOff>53901</xdr:rowOff>
    </xdr:from>
    <xdr:to>
      <xdr:col>24</xdr:col>
      <xdr:colOff>259407</xdr:colOff>
      <xdr:row>67</xdr:row>
      <xdr:rowOff>56226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F0BF544-DA79-49CD-B143-AD9E4B8A7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43917</xdr:colOff>
      <xdr:row>48</xdr:row>
      <xdr:rowOff>29873</xdr:rowOff>
    </xdr:from>
    <xdr:to>
      <xdr:col>33</xdr:col>
      <xdr:colOff>535631</xdr:colOff>
      <xdr:row>67</xdr:row>
      <xdr:rowOff>32199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909022A-7372-46F0-AC95-93F64E34E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35</xdr:col>
      <xdr:colOff>65565</xdr:colOff>
      <xdr:row>48</xdr:row>
      <xdr:rowOff>8873</xdr:rowOff>
    </xdr:from>
    <xdr:to>
      <xdr:col>43</xdr:col>
      <xdr:colOff>581092</xdr:colOff>
      <xdr:row>67</xdr:row>
      <xdr:rowOff>19859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02D27B3-2C58-465D-82DD-707624F6A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44</xdr:col>
      <xdr:colOff>37857</xdr:colOff>
      <xdr:row>47</xdr:row>
      <xdr:rowOff>154779</xdr:rowOff>
    </xdr:from>
    <xdr:to>
      <xdr:col>52</xdr:col>
      <xdr:colOff>648633</xdr:colOff>
      <xdr:row>66</xdr:row>
      <xdr:rowOff>157105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9C634670-0088-4961-BF50-F5A7F62D3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53</xdr:col>
      <xdr:colOff>42618</xdr:colOff>
      <xdr:row>47</xdr:row>
      <xdr:rowOff>181840</xdr:rowOff>
    </xdr:from>
    <xdr:to>
      <xdr:col>61</xdr:col>
      <xdr:colOff>534332</xdr:colOff>
      <xdr:row>66</xdr:row>
      <xdr:rowOff>184166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43B6B9A0-A44F-4491-B889-9729FE7E8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62</xdr:col>
      <xdr:colOff>40887</xdr:colOff>
      <xdr:row>48</xdr:row>
      <xdr:rowOff>9523</xdr:rowOff>
    </xdr:from>
    <xdr:to>
      <xdr:col>70</xdr:col>
      <xdr:colOff>532601</xdr:colOff>
      <xdr:row>67</xdr:row>
      <xdr:rowOff>20509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79EA15C1-DB46-4AE5-ADB9-16509E987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80</xdr:col>
      <xdr:colOff>46082</xdr:colOff>
      <xdr:row>48</xdr:row>
      <xdr:rowOff>17319</xdr:rowOff>
    </xdr:from>
    <xdr:to>
      <xdr:col>88</xdr:col>
      <xdr:colOff>553036</xdr:colOff>
      <xdr:row>67</xdr:row>
      <xdr:rowOff>19645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CD821CEB-D0CD-4D96-B832-A341BBD12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89</xdr:col>
      <xdr:colOff>46083</xdr:colOff>
      <xdr:row>48</xdr:row>
      <xdr:rowOff>8660</xdr:rowOff>
    </xdr:from>
    <xdr:to>
      <xdr:col>97</xdr:col>
      <xdr:colOff>553037</xdr:colOff>
      <xdr:row>67</xdr:row>
      <xdr:rowOff>10986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CF2D56F8-793F-4D68-89F6-3E08E607C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98</xdr:col>
      <xdr:colOff>7982</xdr:colOff>
      <xdr:row>47</xdr:row>
      <xdr:rowOff>174047</xdr:rowOff>
    </xdr:from>
    <xdr:to>
      <xdr:col>106</xdr:col>
      <xdr:colOff>514936</xdr:colOff>
      <xdr:row>66</xdr:row>
      <xdr:rowOff>176374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CEB3BFDA-C2EB-40A4-87C2-7BD1D2BE5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107</xdr:col>
      <xdr:colOff>37423</xdr:colOff>
      <xdr:row>47</xdr:row>
      <xdr:rowOff>161059</xdr:rowOff>
    </xdr:from>
    <xdr:to>
      <xdr:col>115</xdr:col>
      <xdr:colOff>544377</xdr:colOff>
      <xdr:row>66</xdr:row>
      <xdr:rowOff>163385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9F88AC55-D8E0-442B-93A1-07D938925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71</xdr:col>
      <xdr:colOff>61480</xdr:colOff>
      <xdr:row>67</xdr:row>
      <xdr:rowOff>180109</xdr:rowOff>
    </xdr:from>
    <xdr:to>
      <xdr:col>79</xdr:col>
      <xdr:colOff>568434</xdr:colOff>
      <xdr:row>87</xdr:row>
      <xdr:rowOff>594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FB1E455D-8631-44A2-9AEC-5C170328B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</xdr:col>
      <xdr:colOff>62994</xdr:colOff>
      <xdr:row>68</xdr:row>
      <xdr:rowOff>27708</xdr:rowOff>
    </xdr:from>
    <xdr:to>
      <xdr:col>16</xdr:col>
      <xdr:colOff>173708</xdr:colOff>
      <xdr:row>87</xdr:row>
      <xdr:rowOff>30034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F2F6B65C-A38B-43F7-A336-04868C851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284018</xdr:colOff>
      <xdr:row>68</xdr:row>
      <xdr:rowOff>55418</xdr:rowOff>
    </xdr:from>
    <xdr:to>
      <xdr:col>8</xdr:col>
      <xdr:colOff>549513</xdr:colOff>
      <xdr:row>87</xdr:row>
      <xdr:rowOff>57744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A81B94FE-9379-4679-A26A-9B9CE556B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</xdr:col>
      <xdr:colOff>24895</xdr:colOff>
      <xdr:row>68</xdr:row>
      <xdr:rowOff>55418</xdr:rowOff>
    </xdr:from>
    <xdr:to>
      <xdr:col>24</xdr:col>
      <xdr:colOff>278484</xdr:colOff>
      <xdr:row>87</xdr:row>
      <xdr:rowOff>57744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DE4585E2-9FE0-4B11-B544-85967A3B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25</xdr:col>
      <xdr:colOff>47192</xdr:colOff>
      <xdr:row>68</xdr:row>
      <xdr:rowOff>37449</xdr:rowOff>
    </xdr:from>
    <xdr:to>
      <xdr:col>33</xdr:col>
      <xdr:colOff>538906</xdr:colOff>
      <xdr:row>87</xdr:row>
      <xdr:rowOff>39775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BDE8DCAE-4D38-45F2-B5FA-A85B7032E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35</xdr:col>
      <xdr:colOff>84642</xdr:colOff>
      <xdr:row>68</xdr:row>
      <xdr:rowOff>38532</xdr:rowOff>
    </xdr:from>
    <xdr:to>
      <xdr:col>43</xdr:col>
      <xdr:colOff>600169</xdr:colOff>
      <xdr:row>87</xdr:row>
      <xdr:rowOff>40858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47E3E791-B5A7-4FAA-9BBF-957115E25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44</xdr:col>
      <xdr:colOff>37451</xdr:colOff>
      <xdr:row>67</xdr:row>
      <xdr:rowOff>161707</xdr:rowOff>
    </xdr:from>
    <xdr:to>
      <xdr:col>52</xdr:col>
      <xdr:colOff>529165</xdr:colOff>
      <xdr:row>86</xdr:row>
      <xdr:rowOff>172692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707F1E1E-1644-4247-A6E7-529A43C77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53</xdr:col>
      <xdr:colOff>20781</xdr:colOff>
      <xdr:row>67</xdr:row>
      <xdr:rowOff>180325</xdr:rowOff>
    </xdr:from>
    <xdr:to>
      <xdr:col>61</xdr:col>
      <xdr:colOff>512495</xdr:colOff>
      <xdr:row>86</xdr:row>
      <xdr:rowOff>182652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8996A15-2416-4BDE-A0B4-DBA331092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62</xdr:col>
      <xdr:colOff>43944</xdr:colOff>
      <xdr:row>68</xdr:row>
      <xdr:rowOff>37449</xdr:rowOff>
    </xdr:from>
    <xdr:to>
      <xdr:col>70</xdr:col>
      <xdr:colOff>535658</xdr:colOff>
      <xdr:row>87</xdr:row>
      <xdr:rowOff>39775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9C38EC14-6B47-40DC-AC02-A2967C301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80</xdr:col>
      <xdr:colOff>41347</xdr:colOff>
      <xdr:row>68</xdr:row>
      <xdr:rowOff>12556</xdr:rowOff>
    </xdr:from>
    <xdr:to>
      <xdr:col>88</xdr:col>
      <xdr:colOff>548301</xdr:colOff>
      <xdr:row>87</xdr:row>
      <xdr:rowOff>14882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8D67E633-0BBC-4621-90CD-AE8F5BAF4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89</xdr:col>
      <xdr:colOff>37018</xdr:colOff>
      <xdr:row>68</xdr:row>
      <xdr:rowOff>42648</xdr:rowOff>
    </xdr:from>
    <xdr:to>
      <xdr:col>97</xdr:col>
      <xdr:colOff>543972</xdr:colOff>
      <xdr:row>87</xdr:row>
      <xdr:rowOff>44974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BC898E50-745B-476B-8BD5-334E75D78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98</xdr:col>
      <xdr:colOff>27709</xdr:colOff>
      <xdr:row>68</xdr:row>
      <xdr:rowOff>22082</xdr:rowOff>
    </xdr:from>
    <xdr:to>
      <xdr:col>106</xdr:col>
      <xdr:colOff>534663</xdr:colOff>
      <xdr:row>87</xdr:row>
      <xdr:rowOff>24408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95AA5237-2A54-4F96-99BD-CDD6ECDF4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107</xdr:col>
      <xdr:colOff>21864</xdr:colOff>
      <xdr:row>67</xdr:row>
      <xdr:rowOff>154997</xdr:rowOff>
    </xdr:from>
    <xdr:to>
      <xdr:col>115</xdr:col>
      <xdr:colOff>528818</xdr:colOff>
      <xdr:row>86</xdr:row>
      <xdr:rowOff>157323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5F708170-CD20-4AB3-BD83-53B8F71A0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71</xdr:col>
      <xdr:colOff>74469</xdr:colOff>
      <xdr:row>88</xdr:row>
      <xdr:rowOff>12989</xdr:rowOff>
    </xdr:from>
    <xdr:to>
      <xdr:col>79</xdr:col>
      <xdr:colOff>581423</xdr:colOff>
      <xdr:row>107</xdr:row>
      <xdr:rowOff>15316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2BF0547E-AED3-4930-9132-E48583B29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9</xdr:col>
      <xdr:colOff>71654</xdr:colOff>
      <xdr:row>88</xdr:row>
      <xdr:rowOff>39182</xdr:rowOff>
    </xdr:from>
    <xdr:to>
      <xdr:col>16</xdr:col>
      <xdr:colOff>182368</xdr:colOff>
      <xdr:row>107</xdr:row>
      <xdr:rowOff>41509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3B8C791F-407B-4C1E-9986-BF257298D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284018</xdr:colOff>
      <xdr:row>88</xdr:row>
      <xdr:rowOff>58232</xdr:rowOff>
    </xdr:from>
    <xdr:to>
      <xdr:col>8</xdr:col>
      <xdr:colOff>549513</xdr:colOff>
      <xdr:row>107</xdr:row>
      <xdr:rowOff>60559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027A0B2E-5EEE-414F-B990-844647BB6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17</xdr:col>
      <xdr:colOff>16236</xdr:colOff>
      <xdr:row>88</xdr:row>
      <xdr:rowOff>49573</xdr:rowOff>
    </xdr:from>
    <xdr:to>
      <xdr:col>24</xdr:col>
      <xdr:colOff>269825</xdr:colOff>
      <xdr:row>107</xdr:row>
      <xdr:rowOff>51900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4962789C-9A8E-4D4E-8045-17B3AA0CC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25</xdr:col>
      <xdr:colOff>54119</xdr:colOff>
      <xdr:row>88</xdr:row>
      <xdr:rowOff>10390</xdr:rowOff>
    </xdr:from>
    <xdr:to>
      <xdr:col>33</xdr:col>
      <xdr:colOff>545833</xdr:colOff>
      <xdr:row>107</xdr:row>
      <xdr:rowOff>21376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DD4CF226-2FED-4F98-B680-03E57FA2F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35</xdr:col>
      <xdr:colOff>57582</xdr:colOff>
      <xdr:row>88</xdr:row>
      <xdr:rowOff>25111</xdr:rowOff>
    </xdr:from>
    <xdr:to>
      <xdr:col>43</xdr:col>
      <xdr:colOff>573109</xdr:colOff>
      <xdr:row>107</xdr:row>
      <xdr:rowOff>27438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7C34C549-F1BC-4367-8412-3C6E727D4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44</xdr:col>
      <xdr:colOff>19050</xdr:colOff>
      <xdr:row>87</xdr:row>
      <xdr:rowOff>151533</xdr:rowOff>
    </xdr:from>
    <xdr:to>
      <xdr:col>52</xdr:col>
      <xdr:colOff>510764</xdr:colOff>
      <xdr:row>106</xdr:row>
      <xdr:rowOff>153860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70ED32CF-7C65-4F02-8FB0-2AFB9B9E9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53</xdr:col>
      <xdr:colOff>17318</xdr:colOff>
      <xdr:row>87</xdr:row>
      <xdr:rowOff>177510</xdr:rowOff>
    </xdr:from>
    <xdr:to>
      <xdr:col>61</xdr:col>
      <xdr:colOff>509032</xdr:colOff>
      <xdr:row>106</xdr:row>
      <xdr:rowOff>179837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520E65AE-CCCA-4088-AFE4-9111F82CB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62</xdr:col>
      <xdr:colOff>36368</xdr:colOff>
      <xdr:row>88</xdr:row>
      <xdr:rowOff>25111</xdr:rowOff>
    </xdr:from>
    <xdr:to>
      <xdr:col>70</xdr:col>
      <xdr:colOff>528082</xdr:colOff>
      <xdr:row>107</xdr:row>
      <xdr:rowOff>27438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3940A17C-0D7A-490A-9350-E1B22411C9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80</xdr:col>
      <xdr:colOff>48924</xdr:colOff>
      <xdr:row>88</xdr:row>
      <xdr:rowOff>20565</xdr:rowOff>
    </xdr:from>
    <xdr:to>
      <xdr:col>88</xdr:col>
      <xdr:colOff>555878</xdr:colOff>
      <xdr:row>107</xdr:row>
      <xdr:rowOff>22892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6483ABAB-5D88-456B-BED0-3D2883956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89</xdr:col>
      <xdr:colOff>58667</xdr:colOff>
      <xdr:row>88</xdr:row>
      <xdr:rowOff>16237</xdr:rowOff>
    </xdr:from>
    <xdr:to>
      <xdr:col>97</xdr:col>
      <xdr:colOff>565621</xdr:colOff>
      <xdr:row>107</xdr:row>
      <xdr:rowOff>18564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3548C96A-912D-45CA-95C0-428CBD866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98</xdr:col>
      <xdr:colOff>25544</xdr:colOff>
      <xdr:row>88</xdr:row>
      <xdr:rowOff>37884</xdr:rowOff>
    </xdr:from>
    <xdr:to>
      <xdr:col>106</xdr:col>
      <xdr:colOff>532498</xdr:colOff>
      <xdr:row>107</xdr:row>
      <xdr:rowOff>40211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3E518A8-78CD-4266-8A36-40BAB0F32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107</xdr:col>
      <xdr:colOff>62995</xdr:colOff>
      <xdr:row>87</xdr:row>
      <xdr:rowOff>168637</xdr:rowOff>
    </xdr:from>
    <xdr:to>
      <xdr:col>115</xdr:col>
      <xdr:colOff>569949</xdr:colOff>
      <xdr:row>106</xdr:row>
      <xdr:rowOff>170964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249CD7F3-215B-4501-A750-8638BFC2E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71</xdr:col>
      <xdr:colOff>62968</xdr:colOff>
      <xdr:row>108</xdr:row>
      <xdr:rowOff>18617</xdr:rowOff>
    </xdr:from>
    <xdr:to>
      <xdr:col>79</xdr:col>
      <xdr:colOff>569922</xdr:colOff>
      <xdr:row>127</xdr:row>
      <xdr:rowOff>20944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0A8AE342-81EA-49E2-9C44-563B6C97C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9</xdr:col>
      <xdr:colOff>48247</xdr:colOff>
      <xdr:row>108</xdr:row>
      <xdr:rowOff>25327</xdr:rowOff>
    </xdr:from>
    <xdr:to>
      <xdr:col>16</xdr:col>
      <xdr:colOff>158961</xdr:colOff>
      <xdr:row>127</xdr:row>
      <xdr:rowOff>27654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32064641-05DF-4C40-8C1D-231B6E86C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284018</xdr:colOff>
      <xdr:row>108</xdr:row>
      <xdr:rowOff>60830</xdr:rowOff>
    </xdr:from>
    <xdr:to>
      <xdr:col>8</xdr:col>
      <xdr:colOff>549513</xdr:colOff>
      <xdr:row>127</xdr:row>
      <xdr:rowOff>63157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3CCE5AAE-F1CF-46EB-A3CB-605B5FB21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17</xdr:col>
      <xdr:colOff>25300</xdr:colOff>
      <xdr:row>108</xdr:row>
      <xdr:rowOff>51954</xdr:rowOff>
    </xdr:from>
    <xdr:to>
      <xdr:col>24</xdr:col>
      <xdr:colOff>278889</xdr:colOff>
      <xdr:row>127</xdr:row>
      <xdr:rowOff>54281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5203A78A-DF2B-4583-BD01-B39232C830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25</xdr:col>
      <xdr:colOff>52793</xdr:colOff>
      <xdr:row>108</xdr:row>
      <xdr:rowOff>29008</xdr:rowOff>
    </xdr:from>
    <xdr:to>
      <xdr:col>33</xdr:col>
      <xdr:colOff>544507</xdr:colOff>
      <xdr:row>127</xdr:row>
      <xdr:rowOff>31335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19690C0F-5683-442B-88BA-48206EAA2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35</xdr:col>
      <xdr:colOff>41752</xdr:colOff>
      <xdr:row>108</xdr:row>
      <xdr:rowOff>37233</xdr:rowOff>
    </xdr:from>
    <xdr:to>
      <xdr:col>43</xdr:col>
      <xdr:colOff>557279</xdr:colOff>
      <xdr:row>127</xdr:row>
      <xdr:rowOff>39560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C8C77E2D-0FDB-40E6-BA28-9052DA04E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44</xdr:col>
      <xdr:colOff>29197</xdr:colOff>
      <xdr:row>107</xdr:row>
      <xdr:rowOff>189634</xdr:rowOff>
    </xdr:from>
    <xdr:to>
      <xdr:col>52</xdr:col>
      <xdr:colOff>520911</xdr:colOff>
      <xdr:row>127</xdr:row>
      <xdr:rowOff>1461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5EFC2BE7-FFB0-4677-9A07-143E8EB5C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53</xdr:col>
      <xdr:colOff>36124</xdr:colOff>
      <xdr:row>107</xdr:row>
      <xdr:rowOff>172315</xdr:rowOff>
    </xdr:from>
    <xdr:to>
      <xdr:col>61</xdr:col>
      <xdr:colOff>527838</xdr:colOff>
      <xdr:row>126</xdr:row>
      <xdr:rowOff>174642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3FDCC5E8-49D1-44F4-A5D5-61E002B6E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62</xdr:col>
      <xdr:colOff>47598</xdr:colOff>
      <xdr:row>108</xdr:row>
      <xdr:rowOff>28574</xdr:rowOff>
    </xdr:from>
    <xdr:to>
      <xdr:col>70</xdr:col>
      <xdr:colOff>539312</xdr:colOff>
      <xdr:row>127</xdr:row>
      <xdr:rowOff>30901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87E61463-0E0D-46CB-96B7-17AB41888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80</xdr:col>
      <xdr:colOff>46082</xdr:colOff>
      <xdr:row>107</xdr:row>
      <xdr:rowOff>155359</xdr:rowOff>
    </xdr:from>
    <xdr:to>
      <xdr:col>88</xdr:col>
      <xdr:colOff>553036</xdr:colOff>
      <xdr:row>126</xdr:row>
      <xdr:rowOff>157686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3DD00C69-988C-40E1-97DA-3AAB231CF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89</xdr:col>
      <xdr:colOff>40888</xdr:colOff>
      <xdr:row>108</xdr:row>
      <xdr:rowOff>15371</xdr:rowOff>
    </xdr:from>
    <xdr:to>
      <xdr:col>97</xdr:col>
      <xdr:colOff>547842</xdr:colOff>
      <xdr:row>127</xdr:row>
      <xdr:rowOff>17698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D2C648E3-0F22-4D7F-9EAD-C9DEC8C7D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98</xdr:col>
      <xdr:colOff>54092</xdr:colOff>
      <xdr:row>108</xdr:row>
      <xdr:rowOff>17536</xdr:rowOff>
    </xdr:from>
    <xdr:to>
      <xdr:col>106</xdr:col>
      <xdr:colOff>561046</xdr:colOff>
      <xdr:row>127</xdr:row>
      <xdr:rowOff>19863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75247241-1E73-48FB-800F-35BB4D920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107</xdr:col>
      <xdr:colOff>46083</xdr:colOff>
      <xdr:row>107</xdr:row>
      <xdr:rowOff>171019</xdr:rowOff>
    </xdr:from>
    <xdr:to>
      <xdr:col>115</xdr:col>
      <xdr:colOff>553037</xdr:colOff>
      <xdr:row>126</xdr:row>
      <xdr:rowOff>173346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387507FF-FCDD-45CA-9DA7-704A1649E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228601</xdr:colOff>
      <xdr:row>28</xdr:row>
      <xdr:rowOff>0</xdr:rowOff>
    </xdr:from>
    <xdr:to>
      <xdr:col>8</xdr:col>
      <xdr:colOff>533400</xdr:colOff>
      <xdr:row>46</xdr:row>
      <xdr:rowOff>11851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1A7E73F9-6E69-4405-9C79-FF1C91A1A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9</xdr:col>
      <xdr:colOff>95250</xdr:colOff>
      <xdr:row>28</xdr:row>
      <xdr:rowOff>19050</xdr:rowOff>
    </xdr:from>
    <xdr:to>
      <xdr:col>16</xdr:col>
      <xdr:colOff>205964</xdr:colOff>
      <xdr:row>46</xdr:row>
      <xdr:rowOff>30901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D0306293-7157-4D63-B83F-17C785031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17</xdr:col>
      <xdr:colOff>0</xdr:colOff>
      <xdr:row>28</xdr:row>
      <xdr:rowOff>0</xdr:rowOff>
    </xdr:from>
    <xdr:to>
      <xdr:col>24</xdr:col>
      <xdr:colOff>253589</xdr:colOff>
      <xdr:row>46</xdr:row>
      <xdr:rowOff>11851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0E4D5B81-A877-4E69-AE30-AE083F2E8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71</xdr:col>
      <xdr:colOff>38244</xdr:colOff>
      <xdr:row>27</xdr:row>
      <xdr:rowOff>158750</xdr:rowOff>
    </xdr:from>
    <xdr:to>
      <xdr:col>79</xdr:col>
      <xdr:colOff>545198</xdr:colOff>
      <xdr:row>47</xdr:row>
      <xdr:rowOff>107101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FC675C8D-2DD1-4AF1-9A8B-F90B8C3E8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25</xdr:col>
      <xdr:colOff>0</xdr:colOff>
      <xdr:row>28</xdr:row>
      <xdr:rowOff>63427</xdr:rowOff>
    </xdr:from>
    <xdr:to>
      <xdr:col>33</xdr:col>
      <xdr:colOff>491714</xdr:colOff>
      <xdr:row>48</xdr:row>
      <xdr:rowOff>11778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CF66E041-B001-46F1-B55F-1A6E2801A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35</xdr:col>
      <xdr:colOff>52387</xdr:colOff>
      <xdr:row>28</xdr:row>
      <xdr:rowOff>8658</xdr:rowOff>
    </xdr:from>
    <xdr:to>
      <xdr:col>43</xdr:col>
      <xdr:colOff>572676</xdr:colOff>
      <xdr:row>47</xdr:row>
      <xdr:rowOff>131634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F6CDFC72-4957-40B9-99FA-6398E40F6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44</xdr:col>
      <xdr:colOff>58737</xdr:colOff>
      <xdr:row>28</xdr:row>
      <xdr:rowOff>37233</xdr:rowOff>
    </xdr:from>
    <xdr:to>
      <xdr:col>52</xdr:col>
      <xdr:colOff>550451</xdr:colOff>
      <xdr:row>47</xdr:row>
      <xdr:rowOff>160209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5C0E49CE-0460-4532-B75A-AB5FFF205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53</xdr:col>
      <xdr:colOff>36512</xdr:colOff>
      <xdr:row>27</xdr:row>
      <xdr:rowOff>167408</xdr:rowOff>
    </xdr:from>
    <xdr:to>
      <xdr:col>61</xdr:col>
      <xdr:colOff>528226</xdr:colOff>
      <xdr:row>47</xdr:row>
      <xdr:rowOff>115759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3779B505-98F4-494A-989B-40B4EA736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62</xdr:col>
      <xdr:colOff>36512</xdr:colOff>
      <xdr:row>28</xdr:row>
      <xdr:rowOff>35645</xdr:rowOff>
    </xdr:from>
    <xdr:to>
      <xdr:col>70</xdr:col>
      <xdr:colOff>528226</xdr:colOff>
      <xdr:row>47</xdr:row>
      <xdr:rowOff>158621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90344832-6A5C-4613-8799-4CE4B9D24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80</xdr:col>
      <xdr:colOff>74756</xdr:colOff>
      <xdr:row>28</xdr:row>
      <xdr:rowOff>10319</xdr:rowOff>
    </xdr:from>
    <xdr:to>
      <xdr:col>88</xdr:col>
      <xdr:colOff>581710</xdr:colOff>
      <xdr:row>47</xdr:row>
      <xdr:rowOff>133295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D75884B8-3101-4DDF-A9FC-58315C8D9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89</xdr:col>
      <xdr:colOff>35069</xdr:colOff>
      <xdr:row>28</xdr:row>
      <xdr:rowOff>2</xdr:rowOff>
    </xdr:from>
    <xdr:to>
      <xdr:col>97</xdr:col>
      <xdr:colOff>542023</xdr:colOff>
      <xdr:row>47</xdr:row>
      <xdr:rowOff>122978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0650A103-4478-4F51-8731-41F2577F2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98</xdr:col>
      <xdr:colOff>29513</xdr:colOff>
      <xdr:row>28</xdr:row>
      <xdr:rowOff>15875</xdr:rowOff>
    </xdr:from>
    <xdr:to>
      <xdr:col>106</xdr:col>
      <xdr:colOff>536467</xdr:colOff>
      <xdr:row>47</xdr:row>
      <xdr:rowOff>138851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92A8017C-742E-4531-AD80-F81C52FB4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107</xdr:col>
      <xdr:colOff>27131</xdr:colOff>
      <xdr:row>28</xdr:row>
      <xdr:rowOff>56356</xdr:rowOff>
    </xdr:from>
    <xdr:to>
      <xdr:col>115</xdr:col>
      <xdr:colOff>534085</xdr:colOff>
      <xdr:row>48</xdr:row>
      <xdr:rowOff>4707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0CF76970-046E-4885-866D-9F492C569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74</xdr:col>
      <xdr:colOff>357377</xdr:colOff>
      <xdr:row>1</xdr:row>
      <xdr:rowOff>121444</xdr:rowOff>
    </xdr:from>
    <xdr:to>
      <xdr:col>83</xdr:col>
      <xdr:colOff>102331</xdr:colOff>
      <xdr:row>19</xdr:row>
      <xdr:rowOff>133295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C675C8D-2DD1-4AF1-9A8B-F90B8C3E8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279444</xdr:colOff>
      <xdr:row>1</xdr:row>
      <xdr:rowOff>11040</xdr:rowOff>
    </xdr:from>
    <xdr:to>
      <xdr:col>15</xdr:col>
      <xdr:colOff>390158</xdr:colOff>
      <xdr:row>19</xdr:row>
      <xdr:rowOff>22891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0306293-7157-4D63-B83F-17C785031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752475</xdr:colOff>
      <xdr:row>1</xdr:row>
      <xdr:rowOff>6278</xdr:rowOff>
    </xdr:from>
    <xdr:to>
      <xdr:col>8</xdr:col>
      <xdr:colOff>255970</xdr:colOff>
      <xdr:row>19</xdr:row>
      <xdr:rowOff>18129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A7E73F9-6E69-4405-9C79-FF1C91A1A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755694</xdr:colOff>
      <xdr:row>19</xdr:row>
      <xdr:rowOff>20565</xdr:rowOff>
    </xdr:from>
    <xdr:to>
      <xdr:col>8</xdr:col>
      <xdr:colOff>257175</xdr:colOff>
      <xdr:row>37</xdr:row>
      <xdr:rowOff>57150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E4D5B81-A877-4E69-AE30-AE083F2E8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284208</xdr:colOff>
      <xdr:row>19</xdr:row>
      <xdr:rowOff>25327</xdr:rowOff>
    </xdr:from>
    <xdr:to>
      <xdr:col>15</xdr:col>
      <xdr:colOff>400050</xdr:colOff>
      <xdr:row>37</xdr:row>
      <xdr:rowOff>28574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F66E041-B001-46F1-B55F-1A6E2801A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35</xdr:col>
      <xdr:colOff>569957</xdr:colOff>
      <xdr:row>1</xdr:row>
      <xdr:rowOff>130102</xdr:rowOff>
    </xdr:from>
    <xdr:to>
      <xdr:col>44</xdr:col>
      <xdr:colOff>323484</xdr:colOff>
      <xdr:row>19</xdr:row>
      <xdr:rowOff>141953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6CDFC72-4957-40B9-99FA-6398E40F6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717595</xdr:colOff>
      <xdr:row>1</xdr:row>
      <xdr:rowOff>139627</xdr:rowOff>
    </xdr:from>
    <xdr:to>
      <xdr:col>53</xdr:col>
      <xdr:colOff>447309</xdr:colOff>
      <xdr:row>19</xdr:row>
      <xdr:rowOff>151478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C0E49CE-0460-4532-B75A-AB5FFF205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55</xdr:col>
      <xdr:colOff>136570</xdr:colOff>
      <xdr:row>1</xdr:row>
      <xdr:rowOff>158677</xdr:rowOff>
    </xdr:from>
    <xdr:to>
      <xdr:col>63</xdr:col>
      <xdr:colOff>628284</xdr:colOff>
      <xdr:row>19</xdr:row>
      <xdr:rowOff>170528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779B505-98F4-494A-989B-40B4EA736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64</xdr:col>
      <xdr:colOff>679495</xdr:colOff>
      <xdr:row>1</xdr:row>
      <xdr:rowOff>101527</xdr:rowOff>
    </xdr:from>
    <xdr:to>
      <xdr:col>73</xdr:col>
      <xdr:colOff>409209</xdr:colOff>
      <xdr:row>19</xdr:row>
      <xdr:rowOff>113378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0344832-6A5C-4613-8799-4CE4B9D24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84</xdr:col>
      <xdr:colOff>171639</xdr:colOff>
      <xdr:row>1</xdr:row>
      <xdr:rowOff>109538</xdr:rowOff>
    </xdr:from>
    <xdr:to>
      <xdr:col>92</xdr:col>
      <xdr:colOff>678593</xdr:colOff>
      <xdr:row>19</xdr:row>
      <xdr:rowOff>121389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D75884B8-3101-4DDF-A9FC-58315C8D9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93</xdr:col>
      <xdr:colOff>509777</xdr:colOff>
      <xdr:row>1</xdr:row>
      <xdr:rowOff>130971</xdr:rowOff>
    </xdr:from>
    <xdr:to>
      <xdr:col>102</xdr:col>
      <xdr:colOff>254731</xdr:colOff>
      <xdr:row>19</xdr:row>
      <xdr:rowOff>142822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650A103-4478-4F51-8731-41F2577F2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103</xdr:col>
      <xdr:colOff>459771</xdr:colOff>
      <xdr:row>1</xdr:row>
      <xdr:rowOff>26194</xdr:rowOff>
    </xdr:from>
    <xdr:to>
      <xdr:col>112</xdr:col>
      <xdr:colOff>204725</xdr:colOff>
      <xdr:row>19</xdr:row>
      <xdr:rowOff>38045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2A8017C-742E-4531-AD80-F81C52FB4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113</xdr:col>
      <xdr:colOff>238314</xdr:colOff>
      <xdr:row>0</xdr:row>
      <xdr:rowOff>76200</xdr:rowOff>
    </xdr:from>
    <xdr:to>
      <xdr:col>121</xdr:col>
      <xdr:colOff>745268</xdr:colOff>
      <xdr:row>18</xdr:row>
      <xdr:rowOff>88051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CF76970-046E-4885-866D-9F492C569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39</xdr:col>
      <xdr:colOff>549420</xdr:colOff>
      <xdr:row>37</xdr:row>
      <xdr:rowOff>35719</xdr:rowOff>
    </xdr:from>
    <xdr:to>
      <xdr:col>48</xdr:col>
      <xdr:colOff>294374</xdr:colOff>
      <xdr:row>55</xdr:row>
      <xdr:rowOff>47570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C675C8D-2DD1-4AF1-9A8B-F90B8C3E8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17319</xdr:colOff>
      <xdr:row>37</xdr:row>
      <xdr:rowOff>70354</xdr:rowOff>
    </xdr:from>
    <xdr:to>
      <xdr:col>8</xdr:col>
      <xdr:colOff>284019</xdr:colOff>
      <xdr:row>55</xdr:row>
      <xdr:rowOff>102177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F6CDFC72-4957-40B9-99FA-6398E40F6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306966</xdr:colOff>
      <xdr:row>37</xdr:row>
      <xdr:rowOff>44378</xdr:rowOff>
    </xdr:from>
    <xdr:to>
      <xdr:col>15</xdr:col>
      <xdr:colOff>426028</xdr:colOff>
      <xdr:row>55</xdr:row>
      <xdr:rowOff>76200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5C0E49CE-0460-4532-B75A-AB5FFF205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30740</xdr:colOff>
      <xdr:row>55</xdr:row>
      <xdr:rowOff>73818</xdr:rowOff>
    </xdr:from>
    <xdr:to>
      <xdr:col>8</xdr:col>
      <xdr:colOff>292677</xdr:colOff>
      <xdr:row>73</xdr:row>
      <xdr:rowOff>866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3779B505-98F4-494A-989B-40B4EA736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290513</xdr:colOff>
      <xdr:row>55</xdr:row>
      <xdr:rowOff>82477</xdr:rowOff>
    </xdr:from>
    <xdr:to>
      <xdr:col>15</xdr:col>
      <xdr:colOff>428625</xdr:colOff>
      <xdr:row>72</xdr:row>
      <xdr:rowOff>180974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90344832-6A5C-4613-8799-4CE4B9D24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49</xdr:col>
      <xdr:colOff>363682</xdr:colOff>
      <xdr:row>37</xdr:row>
      <xdr:rowOff>23813</xdr:rowOff>
    </xdr:from>
    <xdr:to>
      <xdr:col>58</xdr:col>
      <xdr:colOff>108636</xdr:colOff>
      <xdr:row>55</xdr:row>
      <xdr:rowOff>35664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75884B8-3101-4DDF-A9FC-58315C8D9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58</xdr:col>
      <xdr:colOff>701820</xdr:colOff>
      <xdr:row>37</xdr:row>
      <xdr:rowOff>45246</xdr:rowOff>
    </xdr:from>
    <xdr:to>
      <xdr:col>67</xdr:col>
      <xdr:colOff>446774</xdr:colOff>
      <xdr:row>55</xdr:row>
      <xdr:rowOff>57097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650A103-4478-4F51-8731-41F2577F2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68</xdr:col>
      <xdr:colOff>651814</xdr:colOff>
      <xdr:row>36</xdr:row>
      <xdr:rowOff>130969</xdr:rowOff>
    </xdr:from>
    <xdr:to>
      <xdr:col>77</xdr:col>
      <xdr:colOff>396768</xdr:colOff>
      <xdr:row>54</xdr:row>
      <xdr:rowOff>142820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92A8017C-742E-4531-AD80-F81C52FB4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78</xdr:col>
      <xdr:colOff>430357</xdr:colOff>
      <xdr:row>35</xdr:row>
      <xdr:rowOff>180975</xdr:rowOff>
    </xdr:from>
    <xdr:to>
      <xdr:col>87</xdr:col>
      <xdr:colOff>175311</xdr:colOff>
      <xdr:row>54</xdr:row>
      <xdr:rowOff>2326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CF76970-046E-4885-866D-9F492C569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73</xdr:row>
      <xdr:rowOff>16669</xdr:rowOff>
    </xdr:from>
    <xdr:to>
      <xdr:col>8</xdr:col>
      <xdr:colOff>276225</xdr:colOff>
      <xdr:row>91</xdr:row>
      <xdr:rowOff>19050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FC675C8D-2DD1-4AF1-9A8B-F90B8C3E8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</xdr:col>
      <xdr:colOff>290512</xdr:colOff>
      <xdr:row>73</xdr:row>
      <xdr:rowOff>4763</xdr:rowOff>
    </xdr:from>
    <xdr:to>
      <xdr:col>15</xdr:col>
      <xdr:colOff>428625</xdr:colOff>
      <xdr:row>91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D75884B8-3101-4DDF-A9FC-58315C8D9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35502</xdr:colOff>
      <xdr:row>91</xdr:row>
      <xdr:rowOff>34855</xdr:rowOff>
    </xdr:from>
    <xdr:to>
      <xdr:col>8</xdr:col>
      <xdr:colOff>302202</xdr:colOff>
      <xdr:row>109</xdr:row>
      <xdr:rowOff>56284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0650A103-4478-4F51-8731-41F2577F2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283369</xdr:colOff>
      <xdr:row>91</xdr:row>
      <xdr:rowOff>26194</xdr:rowOff>
    </xdr:from>
    <xdr:to>
      <xdr:col>15</xdr:col>
      <xdr:colOff>419100</xdr:colOff>
      <xdr:row>109</xdr:row>
      <xdr:rowOff>47625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92A8017C-742E-4531-AD80-F81C52FB4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4762</xdr:colOff>
      <xdr:row>109</xdr:row>
      <xdr:rowOff>57151</xdr:rowOff>
    </xdr:from>
    <xdr:to>
      <xdr:col>8</xdr:col>
      <xdr:colOff>285750</xdr:colOff>
      <xdr:row>127</xdr:row>
      <xdr:rowOff>57151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0CF76970-046E-4885-866D-9F492C569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80</xdr:col>
      <xdr:colOff>140683</xdr:colOff>
      <xdr:row>65</xdr:row>
      <xdr:rowOff>60843</xdr:rowOff>
    </xdr:from>
    <xdr:to>
      <xdr:col>88</xdr:col>
      <xdr:colOff>647637</xdr:colOff>
      <xdr:row>84</xdr:row>
      <xdr:rowOff>63169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C675C8D-2DD1-4AF1-9A8B-F90B8C3E8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448513</xdr:colOff>
      <xdr:row>66</xdr:row>
      <xdr:rowOff>88552</xdr:rowOff>
    </xdr:from>
    <xdr:to>
      <xdr:col>18</xdr:col>
      <xdr:colOff>321102</xdr:colOff>
      <xdr:row>85</xdr:row>
      <xdr:rowOff>90878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D0306293-7157-4D63-B83F-17C785031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66</xdr:row>
      <xdr:rowOff>40927</xdr:rowOff>
    </xdr:from>
    <xdr:to>
      <xdr:col>8</xdr:col>
      <xdr:colOff>491714</xdr:colOff>
      <xdr:row>85</xdr:row>
      <xdr:rowOff>43253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1A7E73F9-6E69-4405-9C79-FF1C91A1A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269919</xdr:colOff>
      <xdr:row>66</xdr:row>
      <xdr:rowOff>64739</xdr:rowOff>
    </xdr:from>
    <xdr:to>
      <xdr:col>28</xdr:col>
      <xdr:colOff>142508</xdr:colOff>
      <xdr:row>85</xdr:row>
      <xdr:rowOff>67065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E4D5B81-A877-4E69-AE30-AE083F2E8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686639</xdr:colOff>
      <xdr:row>65</xdr:row>
      <xdr:rowOff>29020</xdr:rowOff>
    </xdr:from>
    <xdr:to>
      <xdr:col>38</xdr:col>
      <xdr:colOff>416353</xdr:colOff>
      <xdr:row>84</xdr:row>
      <xdr:rowOff>31346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F66E041-B001-46F1-B55F-1A6E2801A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39</xdr:col>
      <xdr:colOff>739026</xdr:colOff>
      <xdr:row>64</xdr:row>
      <xdr:rowOff>155226</xdr:rowOff>
    </xdr:from>
    <xdr:to>
      <xdr:col>48</xdr:col>
      <xdr:colOff>468740</xdr:colOff>
      <xdr:row>83</xdr:row>
      <xdr:rowOff>157552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F6CDFC72-4957-40B9-99FA-6398E40F6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49</xdr:col>
      <xdr:colOff>700926</xdr:colOff>
      <xdr:row>65</xdr:row>
      <xdr:rowOff>2826</xdr:rowOff>
    </xdr:from>
    <xdr:to>
      <xdr:col>58</xdr:col>
      <xdr:colOff>430640</xdr:colOff>
      <xdr:row>84</xdr:row>
      <xdr:rowOff>5152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5C0E49CE-0460-4532-B75A-AB5FFF205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60</xdr:col>
      <xdr:colOff>43701</xdr:colOff>
      <xdr:row>65</xdr:row>
      <xdr:rowOff>21876</xdr:rowOff>
    </xdr:from>
    <xdr:to>
      <xdr:col>68</xdr:col>
      <xdr:colOff>535415</xdr:colOff>
      <xdr:row>84</xdr:row>
      <xdr:rowOff>24202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3779B505-98F4-494A-989B-40B4EA736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70</xdr:col>
      <xdr:colOff>43701</xdr:colOff>
      <xdr:row>65</xdr:row>
      <xdr:rowOff>17113</xdr:rowOff>
    </xdr:from>
    <xdr:to>
      <xdr:col>78</xdr:col>
      <xdr:colOff>535415</xdr:colOff>
      <xdr:row>84</xdr:row>
      <xdr:rowOff>19439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90344832-6A5C-4613-8799-4CE4B9D24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90</xdr:col>
      <xdr:colOff>50195</xdr:colOff>
      <xdr:row>65</xdr:row>
      <xdr:rowOff>39412</xdr:rowOff>
    </xdr:from>
    <xdr:to>
      <xdr:col>98</xdr:col>
      <xdr:colOff>557149</xdr:colOff>
      <xdr:row>84</xdr:row>
      <xdr:rowOff>41738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75884B8-3101-4DDF-A9FC-58315C8D9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99</xdr:col>
      <xdr:colOff>597883</xdr:colOff>
      <xdr:row>65</xdr:row>
      <xdr:rowOff>60845</xdr:rowOff>
    </xdr:from>
    <xdr:to>
      <xdr:col>108</xdr:col>
      <xdr:colOff>342837</xdr:colOff>
      <xdr:row>84</xdr:row>
      <xdr:rowOff>63171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650A103-4478-4F51-8731-41F2577F2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109</xdr:col>
      <xdr:colOff>433577</xdr:colOff>
      <xdr:row>64</xdr:row>
      <xdr:rowOff>146568</xdr:rowOff>
    </xdr:from>
    <xdr:to>
      <xdr:col>118</xdr:col>
      <xdr:colOff>178531</xdr:colOff>
      <xdr:row>83</xdr:row>
      <xdr:rowOff>148894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92A8017C-742E-4531-AD80-F81C52FB4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119</xdr:col>
      <xdr:colOff>193070</xdr:colOff>
      <xdr:row>65</xdr:row>
      <xdr:rowOff>6074</xdr:rowOff>
    </xdr:from>
    <xdr:to>
      <xdr:col>127</xdr:col>
      <xdr:colOff>700024</xdr:colOff>
      <xdr:row>84</xdr:row>
      <xdr:rowOff>8400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0CF76970-046E-4885-866D-9F492C569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8</xdr:row>
      <xdr:rowOff>14287</xdr:rowOff>
    </xdr:from>
    <xdr:to>
      <xdr:col>3</xdr:col>
      <xdr:colOff>171450</xdr:colOff>
      <xdr:row>22</xdr:row>
      <xdr:rowOff>57150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238125</xdr:colOff>
      <xdr:row>8</xdr:row>
      <xdr:rowOff>80961</xdr:rowOff>
    </xdr:from>
    <xdr:to>
      <xdr:col>6</xdr:col>
      <xdr:colOff>180975</xdr:colOff>
      <xdr:row>22</xdr:row>
      <xdr:rowOff>180974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161925</xdr:colOff>
      <xdr:row>8</xdr:row>
      <xdr:rowOff>95250</xdr:rowOff>
    </xdr:from>
    <xdr:to>
      <xdr:col>9</xdr:col>
      <xdr:colOff>333375</xdr:colOff>
      <xdr:row>22</xdr:row>
      <xdr:rowOff>138112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361950</xdr:colOff>
      <xdr:row>8</xdr:row>
      <xdr:rowOff>57150</xdr:rowOff>
    </xdr:from>
    <xdr:to>
      <xdr:col>12</xdr:col>
      <xdr:colOff>257175</xdr:colOff>
      <xdr:row>22</xdr:row>
      <xdr:rowOff>119062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257175</xdr:colOff>
      <xdr:row>8</xdr:row>
      <xdr:rowOff>171450</xdr:rowOff>
    </xdr:from>
    <xdr:to>
      <xdr:col>15</xdr:col>
      <xdr:colOff>390525</xdr:colOff>
      <xdr:row>23</xdr:row>
      <xdr:rowOff>42862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285749</xdr:colOff>
      <xdr:row>8</xdr:row>
      <xdr:rowOff>161925</xdr:rowOff>
    </xdr:from>
    <xdr:to>
      <xdr:col>18</xdr:col>
      <xdr:colOff>371474</xdr:colOff>
      <xdr:row>23</xdr:row>
      <xdr:rowOff>23811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371475</xdr:colOff>
      <xdr:row>10</xdr:row>
      <xdr:rowOff>0</xdr:rowOff>
    </xdr:from>
    <xdr:to>
      <xdr:col>21</xdr:col>
      <xdr:colOff>190500</xdr:colOff>
      <xdr:row>24</xdr:row>
      <xdr:rowOff>90487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171450</xdr:colOff>
      <xdr:row>10</xdr:row>
      <xdr:rowOff>152399</xdr:rowOff>
    </xdr:from>
    <xdr:to>
      <xdr:col>24</xdr:col>
      <xdr:colOff>304800</xdr:colOff>
      <xdr:row>24</xdr:row>
      <xdr:rowOff>14286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257175</xdr:colOff>
      <xdr:row>10</xdr:row>
      <xdr:rowOff>180975</xdr:rowOff>
    </xdr:from>
    <xdr:to>
      <xdr:col>27</xdr:col>
      <xdr:colOff>523875</xdr:colOff>
      <xdr:row>25</xdr:row>
      <xdr:rowOff>33337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333375</xdr:colOff>
      <xdr:row>10</xdr:row>
      <xdr:rowOff>180975</xdr:rowOff>
    </xdr:from>
    <xdr:to>
      <xdr:col>31</xdr:col>
      <xdr:colOff>409575</xdr:colOff>
      <xdr:row>25</xdr:row>
      <xdr:rowOff>52387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31</xdr:col>
      <xdr:colOff>66675</xdr:colOff>
      <xdr:row>10</xdr:row>
      <xdr:rowOff>190499</xdr:rowOff>
    </xdr:from>
    <xdr:to>
      <xdr:col>34</xdr:col>
      <xdr:colOff>619125</xdr:colOff>
      <xdr:row>25</xdr:row>
      <xdr:rowOff>71436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666750</xdr:colOff>
      <xdr:row>10</xdr:row>
      <xdr:rowOff>180975</xdr:rowOff>
    </xdr:from>
    <xdr:to>
      <xdr:col>38</xdr:col>
      <xdr:colOff>209550</xdr:colOff>
      <xdr:row>25</xdr:row>
      <xdr:rowOff>80962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38</xdr:col>
      <xdr:colOff>228600</xdr:colOff>
      <xdr:row>10</xdr:row>
      <xdr:rowOff>180975</xdr:rowOff>
    </xdr:from>
    <xdr:to>
      <xdr:col>42</xdr:col>
      <xdr:colOff>381000</xdr:colOff>
      <xdr:row>25</xdr:row>
      <xdr:rowOff>80962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80</xdr:col>
      <xdr:colOff>140683</xdr:colOff>
      <xdr:row>60</xdr:row>
      <xdr:rowOff>84655</xdr:rowOff>
    </xdr:from>
    <xdr:to>
      <xdr:col>88</xdr:col>
      <xdr:colOff>647637</xdr:colOff>
      <xdr:row>79</xdr:row>
      <xdr:rowOff>86981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C75AF79-FC92-455C-A146-79D781D98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91</xdr:col>
      <xdr:colOff>140683</xdr:colOff>
      <xdr:row>60</xdr:row>
      <xdr:rowOff>84655</xdr:rowOff>
    </xdr:from>
    <xdr:to>
      <xdr:col>99</xdr:col>
      <xdr:colOff>647637</xdr:colOff>
      <xdr:row>79</xdr:row>
      <xdr:rowOff>86981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66BF093-CFF5-471A-9E78-2CA75C718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101</xdr:col>
      <xdr:colOff>140683</xdr:colOff>
      <xdr:row>60</xdr:row>
      <xdr:rowOff>84655</xdr:rowOff>
    </xdr:from>
    <xdr:to>
      <xdr:col>109</xdr:col>
      <xdr:colOff>647637</xdr:colOff>
      <xdr:row>79</xdr:row>
      <xdr:rowOff>86981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8DFD6FA-4164-436F-BE34-CAEE25BDC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111</xdr:col>
      <xdr:colOff>140683</xdr:colOff>
      <xdr:row>60</xdr:row>
      <xdr:rowOff>84655</xdr:rowOff>
    </xdr:from>
    <xdr:to>
      <xdr:col>119</xdr:col>
      <xdr:colOff>647637</xdr:colOff>
      <xdr:row>79</xdr:row>
      <xdr:rowOff>86981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CEAAFBF-D9E3-465A-B092-C062BA0BB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121</xdr:col>
      <xdr:colOff>140683</xdr:colOff>
      <xdr:row>60</xdr:row>
      <xdr:rowOff>84655</xdr:rowOff>
    </xdr:from>
    <xdr:to>
      <xdr:col>129</xdr:col>
      <xdr:colOff>647637</xdr:colOff>
      <xdr:row>79</xdr:row>
      <xdr:rowOff>86981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D99F9E6-D4A4-4D8C-8EB8-7E3167051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60</xdr:row>
      <xdr:rowOff>144032</xdr:rowOff>
    </xdr:from>
    <xdr:to>
      <xdr:col>8</xdr:col>
      <xdr:colOff>497652</xdr:colOff>
      <xdr:row>79</xdr:row>
      <xdr:rowOff>146357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7E1224F-AD1D-48E3-A294-FAC11B919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35719</xdr:colOff>
      <xdr:row>63</xdr:row>
      <xdr:rowOff>40925</xdr:rowOff>
    </xdr:from>
    <xdr:to>
      <xdr:col>18</xdr:col>
      <xdr:colOff>527433</xdr:colOff>
      <xdr:row>82</xdr:row>
      <xdr:rowOff>43251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8258D1F-A967-4D60-8308-F655068BA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60</xdr:row>
      <xdr:rowOff>159988</xdr:rowOff>
    </xdr:from>
    <xdr:to>
      <xdr:col>8</xdr:col>
      <xdr:colOff>491714</xdr:colOff>
      <xdr:row>79</xdr:row>
      <xdr:rowOff>162314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5128BBD-D153-44E5-BF12-818EB447F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20</xdr:col>
      <xdr:colOff>67514</xdr:colOff>
      <xdr:row>62</xdr:row>
      <xdr:rowOff>100456</xdr:rowOff>
    </xdr:from>
    <xdr:to>
      <xdr:col>28</xdr:col>
      <xdr:colOff>559228</xdr:colOff>
      <xdr:row>81</xdr:row>
      <xdr:rowOff>102782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F0BF544-DA79-49CD-B143-AD9E4B8A7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29</xdr:col>
      <xdr:colOff>734263</xdr:colOff>
      <xdr:row>62</xdr:row>
      <xdr:rowOff>88550</xdr:rowOff>
    </xdr:from>
    <xdr:to>
      <xdr:col>38</xdr:col>
      <xdr:colOff>463977</xdr:colOff>
      <xdr:row>81</xdr:row>
      <xdr:rowOff>90876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909022A-7372-46F0-AC95-93F64E34E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39</xdr:col>
      <xdr:colOff>543763</xdr:colOff>
      <xdr:row>62</xdr:row>
      <xdr:rowOff>5207</xdr:rowOff>
    </xdr:from>
    <xdr:to>
      <xdr:col>48</xdr:col>
      <xdr:colOff>273477</xdr:colOff>
      <xdr:row>81</xdr:row>
      <xdr:rowOff>7533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502D27B3-2C58-465D-82DD-707624F6A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50</xdr:col>
      <xdr:colOff>43701</xdr:colOff>
      <xdr:row>62</xdr:row>
      <xdr:rowOff>171894</xdr:rowOff>
    </xdr:from>
    <xdr:to>
      <xdr:col>58</xdr:col>
      <xdr:colOff>535415</xdr:colOff>
      <xdr:row>81</xdr:row>
      <xdr:rowOff>174220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9C634670-0088-4961-BF50-F5A7F62D3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60</xdr:col>
      <xdr:colOff>43701</xdr:colOff>
      <xdr:row>60</xdr:row>
      <xdr:rowOff>112363</xdr:rowOff>
    </xdr:from>
    <xdr:to>
      <xdr:col>68</xdr:col>
      <xdr:colOff>535415</xdr:colOff>
      <xdr:row>79</xdr:row>
      <xdr:rowOff>114689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43B6B9A0-A44F-4491-B889-9729FE7E8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70</xdr:col>
      <xdr:colOff>43701</xdr:colOff>
      <xdr:row>60</xdr:row>
      <xdr:rowOff>112363</xdr:rowOff>
    </xdr:from>
    <xdr:to>
      <xdr:col>78</xdr:col>
      <xdr:colOff>535415</xdr:colOff>
      <xdr:row>79</xdr:row>
      <xdr:rowOff>114689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9EA15C1-DB46-4AE5-ADB9-16509E987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91</xdr:col>
      <xdr:colOff>140683</xdr:colOff>
      <xdr:row>60</xdr:row>
      <xdr:rowOff>84655</xdr:rowOff>
    </xdr:from>
    <xdr:to>
      <xdr:col>99</xdr:col>
      <xdr:colOff>647637</xdr:colOff>
      <xdr:row>79</xdr:row>
      <xdr:rowOff>86981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D821CEB-D0CD-4D96-B832-A341BBD12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101</xdr:col>
      <xdr:colOff>140683</xdr:colOff>
      <xdr:row>60</xdr:row>
      <xdr:rowOff>84655</xdr:rowOff>
    </xdr:from>
    <xdr:to>
      <xdr:col>109</xdr:col>
      <xdr:colOff>647637</xdr:colOff>
      <xdr:row>79</xdr:row>
      <xdr:rowOff>86981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4F9BCD97-89BE-43DC-8261-200C93C5A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101</xdr:col>
      <xdr:colOff>140683</xdr:colOff>
      <xdr:row>60</xdr:row>
      <xdr:rowOff>84655</xdr:rowOff>
    </xdr:from>
    <xdr:to>
      <xdr:col>109</xdr:col>
      <xdr:colOff>647637</xdr:colOff>
      <xdr:row>79</xdr:row>
      <xdr:rowOff>86981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CF2D56F8-793F-4D68-89F6-3E08E607C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111</xdr:col>
      <xdr:colOff>140683</xdr:colOff>
      <xdr:row>60</xdr:row>
      <xdr:rowOff>84655</xdr:rowOff>
    </xdr:from>
    <xdr:to>
      <xdr:col>119</xdr:col>
      <xdr:colOff>647637</xdr:colOff>
      <xdr:row>79</xdr:row>
      <xdr:rowOff>86981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CD52223A-FED8-4C05-ACDD-8FC584256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111</xdr:col>
      <xdr:colOff>140683</xdr:colOff>
      <xdr:row>60</xdr:row>
      <xdr:rowOff>84655</xdr:rowOff>
    </xdr:from>
    <xdr:to>
      <xdr:col>119</xdr:col>
      <xdr:colOff>647637</xdr:colOff>
      <xdr:row>79</xdr:row>
      <xdr:rowOff>86981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4FDB3FDE-A52F-413A-879F-1E392D6F4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111</xdr:col>
      <xdr:colOff>140683</xdr:colOff>
      <xdr:row>60</xdr:row>
      <xdr:rowOff>84655</xdr:rowOff>
    </xdr:from>
    <xdr:to>
      <xdr:col>119</xdr:col>
      <xdr:colOff>647637</xdr:colOff>
      <xdr:row>79</xdr:row>
      <xdr:rowOff>86981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CEB3BFDA-C2EB-40A4-87C2-7BD1D2BE5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121</xdr:col>
      <xdr:colOff>140683</xdr:colOff>
      <xdr:row>60</xdr:row>
      <xdr:rowOff>84655</xdr:rowOff>
    </xdr:from>
    <xdr:to>
      <xdr:col>129</xdr:col>
      <xdr:colOff>647637</xdr:colOff>
      <xdr:row>79</xdr:row>
      <xdr:rowOff>86981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38A5549C-4B18-4B61-A875-759854DB6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121</xdr:col>
      <xdr:colOff>140683</xdr:colOff>
      <xdr:row>60</xdr:row>
      <xdr:rowOff>84655</xdr:rowOff>
    </xdr:from>
    <xdr:to>
      <xdr:col>129</xdr:col>
      <xdr:colOff>647637</xdr:colOff>
      <xdr:row>79</xdr:row>
      <xdr:rowOff>86981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CDF442BC-C46C-44E0-BB23-6684D6B24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121</xdr:col>
      <xdr:colOff>140683</xdr:colOff>
      <xdr:row>60</xdr:row>
      <xdr:rowOff>84655</xdr:rowOff>
    </xdr:from>
    <xdr:to>
      <xdr:col>129</xdr:col>
      <xdr:colOff>647637</xdr:colOff>
      <xdr:row>79</xdr:row>
      <xdr:rowOff>86981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641F8A07-87B8-45AA-B7E5-AEA01B1AC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121</xdr:col>
      <xdr:colOff>140683</xdr:colOff>
      <xdr:row>60</xdr:row>
      <xdr:rowOff>84655</xdr:rowOff>
    </xdr:from>
    <xdr:to>
      <xdr:col>129</xdr:col>
      <xdr:colOff>647637</xdr:colOff>
      <xdr:row>79</xdr:row>
      <xdr:rowOff>86981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9F88AC55-D8E0-442B-93A1-07D938925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8</xdr:row>
      <xdr:rowOff>47624</xdr:rowOff>
    </xdr:from>
    <xdr:to>
      <xdr:col>3</xdr:col>
      <xdr:colOff>200025</xdr:colOff>
      <xdr:row>22</xdr:row>
      <xdr:rowOff>4761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285750</xdr:colOff>
      <xdr:row>7</xdr:row>
      <xdr:rowOff>190499</xdr:rowOff>
    </xdr:from>
    <xdr:to>
      <xdr:col>5</xdr:col>
      <xdr:colOff>628650</xdr:colOff>
      <xdr:row>22</xdr:row>
      <xdr:rowOff>52386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581025</xdr:colOff>
      <xdr:row>7</xdr:row>
      <xdr:rowOff>95249</xdr:rowOff>
    </xdr:from>
    <xdr:to>
      <xdr:col>8</xdr:col>
      <xdr:colOff>361950</xdr:colOff>
      <xdr:row>22</xdr:row>
      <xdr:rowOff>28575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352425</xdr:colOff>
      <xdr:row>11</xdr:row>
      <xdr:rowOff>133350</xdr:rowOff>
    </xdr:from>
    <xdr:to>
      <xdr:col>11</xdr:col>
      <xdr:colOff>571500</xdr:colOff>
      <xdr:row>22</xdr:row>
      <xdr:rowOff>80962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504825</xdr:colOff>
      <xdr:row>11</xdr:row>
      <xdr:rowOff>152400</xdr:rowOff>
    </xdr:from>
    <xdr:to>
      <xdr:col>14</xdr:col>
      <xdr:colOff>438150</xdr:colOff>
      <xdr:row>26</xdr:row>
      <xdr:rowOff>23812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466724</xdr:colOff>
      <xdr:row>14</xdr:row>
      <xdr:rowOff>161925</xdr:rowOff>
    </xdr:from>
    <xdr:to>
      <xdr:col>18</xdr:col>
      <xdr:colOff>285749</xdr:colOff>
      <xdr:row>27</xdr:row>
      <xdr:rowOff>33337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285750</xdr:colOff>
      <xdr:row>14</xdr:row>
      <xdr:rowOff>180975</xdr:rowOff>
    </xdr:from>
    <xdr:to>
      <xdr:col>22</xdr:col>
      <xdr:colOff>104775</xdr:colOff>
      <xdr:row>27</xdr:row>
      <xdr:rowOff>52387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0</xdr:colOff>
      <xdr:row>15</xdr:row>
      <xdr:rowOff>0</xdr:rowOff>
    </xdr:from>
    <xdr:to>
      <xdr:col>25</xdr:col>
      <xdr:colOff>581025</xdr:colOff>
      <xdr:row>27</xdr:row>
      <xdr:rowOff>61912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26</xdr:col>
      <xdr:colOff>0</xdr:colOff>
      <xdr:row>15</xdr:row>
      <xdr:rowOff>0</xdr:rowOff>
    </xdr:from>
    <xdr:to>
      <xdr:col>29</xdr:col>
      <xdr:colOff>581025</xdr:colOff>
      <xdr:row>27</xdr:row>
      <xdr:rowOff>61912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0</xdr:colOff>
      <xdr:row>15</xdr:row>
      <xdr:rowOff>0</xdr:rowOff>
    </xdr:from>
    <xdr:to>
      <xdr:col>33</xdr:col>
      <xdr:colOff>581025</xdr:colOff>
      <xdr:row>27</xdr:row>
      <xdr:rowOff>61912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34</xdr:col>
      <xdr:colOff>0</xdr:colOff>
      <xdr:row>15</xdr:row>
      <xdr:rowOff>0</xdr:rowOff>
    </xdr:from>
    <xdr:to>
      <xdr:col>37</xdr:col>
      <xdr:colOff>581025</xdr:colOff>
      <xdr:row>27</xdr:row>
      <xdr:rowOff>61912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38</xdr:col>
      <xdr:colOff>0</xdr:colOff>
      <xdr:row>15</xdr:row>
      <xdr:rowOff>0</xdr:rowOff>
    </xdr:from>
    <xdr:to>
      <xdr:col>41</xdr:col>
      <xdr:colOff>581025</xdr:colOff>
      <xdr:row>27</xdr:row>
      <xdr:rowOff>61912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42</xdr:col>
      <xdr:colOff>0</xdr:colOff>
      <xdr:row>15</xdr:row>
      <xdr:rowOff>0</xdr:rowOff>
    </xdr:from>
    <xdr:to>
      <xdr:col>45</xdr:col>
      <xdr:colOff>581025</xdr:colOff>
      <xdr:row>27</xdr:row>
      <xdr:rowOff>61912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80</xdr:col>
      <xdr:colOff>152589</xdr:colOff>
      <xdr:row>62</xdr:row>
      <xdr:rowOff>108468</xdr:rowOff>
    </xdr:from>
    <xdr:to>
      <xdr:col>88</xdr:col>
      <xdr:colOff>659543</xdr:colOff>
      <xdr:row>81</xdr:row>
      <xdr:rowOff>110794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FB1E455D-8631-44A2-9AEC-5C170328B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43701</xdr:colOff>
      <xdr:row>61</xdr:row>
      <xdr:rowOff>136176</xdr:rowOff>
    </xdr:from>
    <xdr:to>
      <xdr:col>18</xdr:col>
      <xdr:colOff>535415</xdr:colOff>
      <xdr:row>80</xdr:row>
      <xdr:rowOff>138502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F2F6B65C-A38B-43F7-A336-04868C851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43701</xdr:colOff>
      <xdr:row>61</xdr:row>
      <xdr:rowOff>136176</xdr:rowOff>
    </xdr:from>
    <xdr:to>
      <xdr:col>8</xdr:col>
      <xdr:colOff>535415</xdr:colOff>
      <xdr:row>80</xdr:row>
      <xdr:rowOff>138502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A81B94FE-9379-4679-A26A-9B9CE556B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43701</xdr:colOff>
      <xdr:row>61</xdr:row>
      <xdr:rowOff>136176</xdr:rowOff>
    </xdr:from>
    <xdr:to>
      <xdr:col>28</xdr:col>
      <xdr:colOff>535415</xdr:colOff>
      <xdr:row>80</xdr:row>
      <xdr:rowOff>138502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DE4585E2-9FE0-4B11-B544-85967A3B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7982</xdr:colOff>
      <xdr:row>63</xdr:row>
      <xdr:rowOff>76644</xdr:rowOff>
    </xdr:from>
    <xdr:to>
      <xdr:col>38</xdr:col>
      <xdr:colOff>499696</xdr:colOff>
      <xdr:row>82</xdr:row>
      <xdr:rowOff>78970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BDE8DCAE-4D38-45F2-B5FA-A85B7032E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43701</xdr:colOff>
      <xdr:row>63</xdr:row>
      <xdr:rowOff>17113</xdr:rowOff>
    </xdr:from>
    <xdr:to>
      <xdr:col>48</xdr:col>
      <xdr:colOff>535415</xdr:colOff>
      <xdr:row>82</xdr:row>
      <xdr:rowOff>19439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47E3E791-B5A7-4FAA-9BBF-957115E25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50</xdr:col>
      <xdr:colOff>43701</xdr:colOff>
      <xdr:row>63</xdr:row>
      <xdr:rowOff>100457</xdr:rowOff>
    </xdr:from>
    <xdr:to>
      <xdr:col>58</xdr:col>
      <xdr:colOff>535415</xdr:colOff>
      <xdr:row>82</xdr:row>
      <xdr:rowOff>102783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707F1E1E-1644-4247-A6E7-529A43C77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60</xdr:col>
      <xdr:colOff>7982</xdr:colOff>
      <xdr:row>63</xdr:row>
      <xdr:rowOff>76644</xdr:rowOff>
    </xdr:from>
    <xdr:to>
      <xdr:col>68</xdr:col>
      <xdr:colOff>499696</xdr:colOff>
      <xdr:row>82</xdr:row>
      <xdr:rowOff>78970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08996A15-2416-4BDE-A0B4-DBA331092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70</xdr:col>
      <xdr:colOff>67513</xdr:colOff>
      <xdr:row>62</xdr:row>
      <xdr:rowOff>76644</xdr:rowOff>
    </xdr:from>
    <xdr:to>
      <xdr:col>78</xdr:col>
      <xdr:colOff>559227</xdr:colOff>
      <xdr:row>81</xdr:row>
      <xdr:rowOff>78970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9C38EC14-6B47-40DC-AC02-A2967C301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91</xdr:col>
      <xdr:colOff>21621</xdr:colOff>
      <xdr:row>63</xdr:row>
      <xdr:rowOff>132280</xdr:rowOff>
    </xdr:from>
    <xdr:to>
      <xdr:col>99</xdr:col>
      <xdr:colOff>528575</xdr:colOff>
      <xdr:row>82</xdr:row>
      <xdr:rowOff>134606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8D67E633-0BBC-4621-90CD-AE8F5BAF4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101</xdr:col>
      <xdr:colOff>164496</xdr:colOff>
      <xdr:row>62</xdr:row>
      <xdr:rowOff>48937</xdr:rowOff>
    </xdr:from>
    <xdr:to>
      <xdr:col>109</xdr:col>
      <xdr:colOff>671450</xdr:colOff>
      <xdr:row>81</xdr:row>
      <xdr:rowOff>51263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BC898E50-745B-476B-8BD5-334E75D78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111</xdr:col>
      <xdr:colOff>104964</xdr:colOff>
      <xdr:row>65</xdr:row>
      <xdr:rowOff>37030</xdr:rowOff>
    </xdr:from>
    <xdr:to>
      <xdr:col>119</xdr:col>
      <xdr:colOff>611918</xdr:colOff>
      <xdr:row>84</xdr:row>
      <xdr:rowOff>39356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95AA5237-2A54-4F96-99BD-CDD6ECDF4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121</xdr:col>
      <xdr:colOff>521683</xdr:colOff>
      <xdr:row>63</xdr:row>
      <xdr:rowOff>156092</xdr:rowOff>
    </xdr:from>
    <xdr:to>
      <xdr:col>130</xdr:col>
      <xdr:colOff>266637</xdr:colOff>
      <xdr:row>82</xdr:row>
      <xdr:rowOff>158418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5F708170-CD20-4AB3-BD83-53B8F71A0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413657</xdr:colOff>
      <xdr:row>12</xdr:row>
      <xdr:rowOff>0</xdr:rowOff>
    </xdr:from>
    <xdr:to>
      <xdr:col>5</xdr:col>
      <xdr:colOff>631371</xdr:colOff>
      <xdr:row>16</xdr:row>
      <xdr:rowOff>141515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66792609-962B-4141-9D06-E80A5B55D7FF}"/>
            </a:ext>
          </a:extLst>
        </xdr:cNvPr>
        <xdr:cNvCxnSpPr/>
      </xdr:nvCxnSpPr>
      <xdr:spPr>
        <a:xfrm>
          <a:off x="4497977" y="10713720"/>
          <a:ext cx="1817914" cy="873035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446314</xdr:colOff>
      <xdr:row>12</xdr:row>
      <xdr:rowOff>21771</xdr:rowOff>
    </xdr:from>
    <xdr:to>
      <xdr:col>5</xdr:col>
      <xdr:colOff>620486</xdr:colOff>
      <xdr:row>12</xdr:row>
      <xdr:rowOff>21771</xdr:rowOff>
    </xdr:to>
    <xdr:cxnSp macro="">
      <xdr:nvCxnSpPr>
        <xdr:cNvPr id="3" name="Conector recto 2">
          <a:extLst>
            <a:ext uri="{FF2B5EF4-FFF2-40B4-BE49-F238E27FC236}">
              <a16:creationId xmlns:a16="http://schemas.microsoft.com/office/drawing/2014/main" id="{A1DB4CDA-4AF9-4F3A-A74F-AD28318397F9}"/>
            </a:ext>
          </a:extLst>
        </xdr:cNvPr>
        <xdr:cNvCxnSpPr/>
      </xdr:nvCxnSpPr>
      <xdr:spPr>
        <a:xfrm>
          <a:off x="4530634" y="10735491"/>
          <a:ext cx="1774372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625926</xdr:colOff>
      <xdr:row>12</xdr:row>
      <xdr:rowOff>32657</xdr:rowOff>
    </xdr:from>
    <xdr:to>
      <xdr:col>5</xdr:col>
      <xdr:colOff>636811</xdr:colOff>
      <xdr:row>16</xdr:row>
      <xdr:rowOff>119743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CBC000E0-A07E-47BC-AB64-FC2D4B880E25}"/>
            </a:ext>
          </a:extLst>
        </xdr:cNvPr>
        <xdr:cNvCxnSpPr/>
      </xdr:nvCxnSpPr>
      <xdr:spPr>
        <a:xfrm>
          <a:off x="4599212" y="2253343"/>
          <a:ext cx="10885" cy="82731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119742</xdr:colOff>
      <xdr:row>14</xdr:row>
      <xdr:rowOff>16329</xdr:rowOff>
    </xdr:from>
    <xdr:ext cx="659861" cy="264560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2F92B5A3-E35A-4A9F-9D4F-BC958250785A}"/>
            </a:ext>
          </a:extLst>
        </xdr:cNvPr>
        <xdr:cNvSpPr txBox="1"/>
      </xdr:nvSpPr>
      <xdr:spPr>
        <a:xfrm rot="1706722">
          <a:off x="3298371" y="1866900"/>
          <a:ext cx="65986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100"/>
            <a:t>longitud</a:t>
          </a:r>
        </a:p>
      </xdr:txBody>
    </xdr:sp>
    <xdr:clientData/>
  </xdr:oneCellAnchor>
  <xdr:oneCellAnchor>
    <xdr:from>
      <xdr:col>5</xdr:col>
      <xdr:colOff>718457</xdr:colOff>
      <xdr:row>13</xdr:row>
      <xdr:rowOff>65312</xdr:rowOff>
    </xdr:from>
    <xdr:ext cx="1735860" cy="264560"/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DDBA8506-8149-4B76-B916-160C38DE4D5A}"/>
            </a:ext>
          </a:extLst>
        </xdr:cNvPr>
        <xdr:cNvSpPr txBox="1"/>
      </xdr:nvSpPr>
      <xdr:spPr>
        <a:xfrm>
          <a:off x="4691743" y="2471055"/>
          <a:ext cx="17358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100"/>
            <a:t>Y</a:t>
          </a:r>
          <a:r>
            <a:rPr lang="es-CO" sz="1100" baseline="0"/>
            <a:t> = </a:t>
          </a:r>
          <a:r>
            <a:rPr lang="es-CO" sz="1100"/>
            <a:t>longitud</a:t>
          </a:r>
          <a:r>
            <a:rPr lang="es-CO" sz="1100" baseline="0"/>
            <a:t> x seno(angulo)</a:t>
          </a:r>
          <a:endParaRPr lang="es-CO" sz="1100"/>
        </a:p>
      </xdr:txBody>
    </xdr:sp>
    <xdr:clientData/>
  </xdr:oneCellAnchor>
  <xdr:oneCellAnchor>
    <xdr:from>
      <xdr:col>3</xdr:col>
      <xdr:colOff>751115</xdr:colOff>
      <xdr:row>10</xdr:row>
      <xdr:rowOff>108854</xdr:rowOff>
    </xdr:from>
    <xdr:ext cx="1906227" cy="264560"/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21FB18B0-03D5-4D5D-97E1-FB63B24ECBD5}"/>
            </a:ext>
          </a:extLst>
        </xdr:cNvPr>
        <xdr:cNvSpPr txBox="1"/>
      </xdr:nvSpPr>
      <xdr:spPr>
        <a:xfrm>
          <a:off x="3135086" y="1219197"/>
          <a:ext cx="190622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100"/>
            <a:t> X = longitud</a:t>
          </a:r>
          <a:r>
            <a:rPr lang="es-CO" sz="1100" baseline="0"/>
            <a:t> x coseno(angulo)</a:t>
          </a:r>
          <a:endParaRPr lang="es-CO" sz="1100"/>
        </a:p>
      </xdr:txBody>
    </xdr:sp>
    <xdr:clientData/>
  </xdr:oneCellAnchor>
  <xdr:oneCellAnchor>
    <xdr:from>
      <xdr:col>3</xdr:col>
      <xdr:colOff>591901</xdr:colOff>
      <xdr:row>11</xdr:row>
      <xdr:rowOff>170453</xdr:rowOff>
    </xdr:from>
    <xdr:ext cx="467564" cy="217560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DE55D45-A621-47F5-A917-2B3C2C8E483C}"/>
            </a:ext>
          </a:extLst>
        </xdr:cNvPr>
        <xdr:cNvSpPr txBox="1"/>
      </xdr:nvSpPr>
      <xdr:spPr>
        <a:xfrm rot="554991">
          <a:off x="2975872" y="2206082"/>
          <a:ext cx="467564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800" baseline="0"/>
            <a:t>angulo</a:t>
          </a:r>
          <a:endParaRPr lang="es-CO" sz="800"/>
        </a:p>
      </xdr:txBody>
    </xdr:sp>
    <xdr:clientData/>
  </xdr:oneCellAnchor>
  <xdr:twoCellAnchor>
    <xdr:from>
      <xdr:col>3</xdr:col>
      <xdr:colOff>413657</xdr:colOff>
      <xdr:row>22</xdr:row>
      <xdr:rowOff>0</xdr:rowOff>
    </xdr:from>
    <xdr:to>
      <xdr:col>3</xdr:col>
      <xdr:colOff>636815</xdr:colOff>
      <xdr:row>29</xdr:row>
      <xdr:rowOff>174172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EB6275AF-770F-4DAD-8C38-CE8D2E044060}"/>
            </a:ext>
          </a:extLst>
        </xdr:cNvPr>
        <xdr:cNvCxnSpPr/>
      </xdr:nvCxnSpPr>
      <xdr:spPr>
        <a:xfrm>
          <a:off x="2797628" y="4071257"/>
          <a:ext cx="223158" cy="1469572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397329</xdr:colOff>
      <xdr:row>22</xdr:row>
      <xdr:rowOff>10886</xdr:rowOff>
    </xdr:from>
    <xdr:to>
      <xdr:col>3</xdr:col>
      <xdr:colOff>615043</xdr:colOff>
      <xdr:row>22</xdr:row>
      <xdr:rowOff>10887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BD64A703-C5BF-4315-BE58-A569B30083AA}"/>
            </a:ext>
          </a:extLst>
        </xdr:cNvPr>
        <xdr:cNvCxnSpPr/>
      </xdr:nvCxnSpPr>
      <xdr:spPr>
        <a:xfrm flipV="1">
          <a:off x="2781300" y="4082143"/>
          <a:ext cx="217714" cy="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609600</xdr:colOff>
      <xdr:row>22</xdr:row>
      <xdr:rowOff>16329</xdr:rowOff>
    </xdr:from>
    <xdr:to>
      <xdr:col>3</xdr:col>
      <xdr:colOff>658586</xdr:colOff>
      <xdr:row>29</xdr:row>
      <xdr:rowOff>174172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A4BC3A81-A782-43D5-AF5F-011A97510EDB}"/>
            </a:ext>
          </a:extLst>
        </xdr:cNvPr>
        <xdr:cNvCxnSpPr/>
      </xdr:nvCxnSpPr>
      <xdr:spPr>
        <a:xfrm>
          <a:off x="2993571" y="4087586"/>
          <a:ext cx="48986" cy="145324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301069</xdr:colOff>
      <xdr:row>24</xdr:row>
      <xdr:rowOff>41832</xdr:rowOff>
    </xdr:from>
    <xdr:ext cx="264560" cy="659861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E5304CE0-22E0-4D8F-B09C-CF6808DC1227}"/>
            </a:ext>
          </a:extLst>
        </xdr:cNvPr>
        <xdr:cNvSpPr txBox="1"/>
      </xdr:nvSpPr>
      <xdr:spPr>
        <a:xfrm rot="4927221">
          <a:off x="2487389" y="4680854"/>
          <a:ext cx="65986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100"/>
            <a:t>longitud</a:t>
          </a:r>
        </a:p>
      </xdr:txBody>
    </xdr:sp>
    <xdr:clientData/>
  </xdr:oneCellAnchor>
  <xdr:oneCellAnchor>
    <xdr:from>
      <xdr:col>3</xdr:col>
      <xdr:colOff>598714</xdr:colOff>
      <xdr:row>24</xdr:row>
      <xdr:rowOff>70755</xdr:rowOff>
    </xdr:from>
    <xdr:ext cx="1735860" cy="264560"/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F7E3C6A3-957A-4585-B16C-AF793B96B722}"/>
            </a:ext>
          </a:extLst>
        </xdr:cNvPr>
        <xdr:cNvSpPr txBox="1"/>
      </xdr:nvSpPr>
      <xdr:spPr>
        <a:xfrm>
          <a:off x="2982685" y="4512126"/>
          <a:ext cx="17358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100"/>
            <a:t>Y = longitud</a:t>
          </a:r>
          <a:r>
            <a:rPr lang="es-CO" sz="1100" baseline="0"/>
            <a:t> x seno(angulo)</a:t>
          </a:r>
          <a:endParaRPr lang="es-CO" sz="1100"/>
        </a:p>
      </xdr:txBody>
    </xdr:sp>
    <xdr:clientData/>
  </xdr:oneCellAnchor>
  <xdr:oneCellAnchor>
    <xdr:from>
      <xdr:col>3</xdr:col>
      <xdr:colOff>315687</xdr:colOff>
      <xdr:row>20</xdr:row>
      <xdr:rowOff>136069</xdr:rowOff>
    </xdr:from>
    <xdr:ext cx="1906227" cy="264560"/>
    <xdr:sp macro="" textlink="">
      <xdr:nvSpPr>
        <xdr:cNvPr id="14" name="CuadroTexto 13">
          <a:extLst>
            <a:ext uri="{FF2B5EF4-FFF2-40B4-BE49-F238E27FC236}">
              <a16:creationId xmlns:a16="http://schemas.microsoft.com/office/drawing/2014/main" id="{6BA924EF-7CC1-4CE1-BB79-C300D6F7BC2B}"/>
            </a:ext>
          </a:extLst>
        </xdr:cNvPr>
        <xdr:cNvSpPr txBox="1"/>
      </xdr:nvSpPr>
      <xdr:spPr>
        <a:xfrm>
          <a:off x="2699658" y="3837212"/>
          <a:ext cx="190622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100"/>
            <a:t> X = longitud</a:t>
          </a:r>
          <a:r>
            <a:rPr lang="es-CO" sz="1100" baseline="0"/>
            <a:t> x coseno(angulo)</a:t>
          </a:r>
          <a:endParaRPr lang="es-CO" sz="1100"/>
        </a:p>
      </xdr:txBody>
    </xdr:sp>
    <xdr:clientData/>
  </xdr:oneCellAnchor>
  <xdr:twoCellAnchor>
    <xdr:from>
      <xdr:col>3</xdr:col>
      <xdr:colOff>429986</xdr:colOff>
      <xdr:row>3</xdr:row>
      <xdr:rowOff>16329</xdr:rowOff>
    </xdr:from>
    <xdr:to>
      <xdr:col>8</xdr:col>
      <xdr:colOff>32657</xdr:colOff>
      <xdr:row>3</xdr:row>
      <xdr:rowOff>163286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9A628D85-555C-40CB-8049-01E194356223}"/>
            </a:ext>
          </a:extLst>
        </xdr:cNvPr>
        <xdr:cNvCxnSpPr/>
      </xdr:nvCxnSpPr>
      <xdr:spPr>
        <a:xfrm>
          <a:off x="2813957" y="571500"/>
          <a:ext cx="1986643" cy="146957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446314</xdr:colOff>
      <xdr:row>3</xdr:row>
      <xdr:rowOff>10886</xdr:rowOff>
    </xdr:from>
    <xdr:to>
      <xdr:col>8</xdr:col>
      <xdr:colOff>38100</xdr:colOff>
      <xdr:row>3</xdr:row>
      <xdr:rowOff>21771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E28C7D08-87B5-4748-BCB3-AAE860E46071}"/>
            </a:ext>
          </a:extLst>
        </xdr:cNvPr>
        <xdr:cNvCxnSpPr/>
      </xdr:nvCxnSpPr>
      <xdr:spPr>
        <a:xfrm flipV="1">
          <a:off x="2830285" y="566057"/>
          <a:ext cx="1975758" cy="1088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27212</xdr:colOff>
      <xdr:row>3</xdr:row>
      <xdr:rowOff>10885</xdr:rowOff>
    </xdr:from>
    <xdr:to>
      <xdr:col>8</xdr:col>
      <xdr:colOff>27214</xdr:colOff>
      <xdr:row>3</xdr:row>
      <xdr:rowOff>146957</xdr:rowOff>
    </xdr:to>
    <xdr:cxnSp macro="">
      <xdr:nvCxnSpPr>
        <xdr:cNvPr id="21" name="Conector recto 20">
          <a:extLst>
            <a:ext uri="{FF2B5EF4-FFF2-40B4-BE49-F238E27FC236}">
              <a16:creationId xmlns:a16="http://schemas.microsoft.com/office/drawing/2014/main" id="{4D183A89-1F00-409A-B660-655EB3E6FAC0}"/>
            </a:ext>
          </a:extLst>
        </xdr:cNvPr>
        <xdr:cNvCxnSpPr/>
      </xdr:nvCxnSpPr>
      <xdr:spPr>
        <a:xfrm>
          <a:off x="4795155" y="566056"/>
          <a:ext cx="2" cy="13607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370111</xdr:colOff>
      <xdr:row>3</xdr:row>
      <xdr:rowOff>97972</xdr:rowOff>
    </xdr:from>
    <xdr:ext cx="659861" cy="264560"/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8A079C53-6BAE-46E8-A9C1-19A511C2D63C}"/>
            </a:ext>
          </a:extLst>
        </xdr:cNvPr>
        <xdr:cNvSpPr txBox="1"/>
      </xdr:nvSpPr>
      <xdr:spPr>
        <a:xfrm rot="170805">
          <a:off x="4343397" y="653143"/>
          <a:ext cx="65986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100"/>
            <a:t>longitud</a:t>
          </a:r>
        </a:p>
      </xdr:txBody>
    </xdr:sp>
    <xdr:clientData/>
  </xdr:oneCellAnchor>
  <xdr:oneCellAnchor>
    <xdr:from>
      <xdr:col>8</xdr:col>
      <xdr:colOff>43543</xdr:colOff>
      <xdr:row>2</xdr:row>
      <xdr:rowOff>157841</xdr:rowOff>
    </xdr:from>
    <xdr:ext cx="1735860" cy="264560"/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9831656F-CB02-43B3-9CC0-7095CCFB6465}"/>
            </a:ext>
          </a:extLst>
        </xdr:cNvPr>
        <xdr:cNvSpPr txBox="1"/>
      </xdr:nvSpPr>
      <xdr:spPr>
        <a:xfrm>
          <a:off x="4811486" y="527955"/>
          <a:ext cx="17358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100"/>
            <a:t>Y = longitud</a:t>
          </a:r>
          <a:r>
            <a:rPr lang="es-CO" sz="1100" baseline="0"/>
            <a:t> x seno(angulo)</a:t>
          </a:r>
          <a:endParaRPr lang="es-CO" sz="1100"/>
        </a:p>
      </xdr:txBody>
    </xdr:sp>
    <xdr:clientData/>
  </xdr:oneCellAnchor>
  <xdr:oneCellAnchor>
    <xdr:from>
      <xdr:col>3</xdr:col>
      <xdr:colOff>751115</xdr:colOff>
      <xdr:row>1</xdr:row>
      <xdr:rowOff>108854</xdr:rowOff>
    </xdr:from>
    <xdr:ext cx="1906227" cy="264560"/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879DFA3F-254D-4DB0-9029-C025BD37E374}"/>
            </a:ext>
          </a:extLst>
        </xdr:cNvPr>
        <xdr:cNvSpPr txBox="1"/>
      </xdr:nvSpPr>
      <xdr:spPr>
        <a:xfrm>
          <a:off x="3135086" y="1959425"/>
          <a:ext cx="190622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1100"/>
            <a:t> X = longitud</a:t>
          </a:r>
          <a:r>
            <a:rPr lang="es-CO" sz="1100" baseline="0"/>
            <a:t> x coseno(angulo)</a:t>
          </a:r>
          <a:endParaRPr lang="es-CO" sz="1100"/>
        </a:p>
      </xdr:txBody>
    </xdr:sp>
    <xdr:clientData/>
  </xdr:oneCellAnchor>
  <xdr:oneCellAnchor>
    <xdr:from>
      <xdr:col>4</xdr:col>
      <xdr:colOff>370080</xdr:colOff>
      <xdr:row>2</xdr:row>
      <xdr:rowOff>112961</xdr:rowOff>
    </xdr:from>
    <xdr:ext cx="432234" cy="201915"/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0490D89D-8692-4A98-B41D-529D18589C39}"/>
            </a:ext>
          </a:extLst>
        </xdr:cNvPr>
        <xdr:cNvSpPr txBox="1"/>
      </xdr:nvSpPr>
      <xdr:spPr>
        <a:xfrm rot="196244">
          <a:off x="3548709" y="483075"/>
          <a:ext cx="432234" cy="2019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700" baseline="0"/>
            <a:t>angulo</a:t>
          </a:r>
          <a:endParaRPr lang="es-CO" sz="700"/>
        </a:p>
      </xdr:txBody>
    </xdr:sp>
    <xdr:clientData/>
  </xdr:oneCellAnchor>
  <xdr:oneCellAnchor>
    <xdr:from>
      <xdr:col>3</xdr:col>
      <xdr:colOff>355153</xdr:colOff>
      <xdr:row>21</xdr:row>
      <xdr:rowOff>180657</xdr:rowOff>
    </xdr:from>
    <xdr:ext cx="396775" cy="186269"/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F6D98ED2-334E-4ACF-AD11-3874B4D825B0}"/>
            </a:ext>
          </a:extLst>
        </xdr:cNvPr>
        <xdr:cNvSpPr txBox="1"/>
      </xdr:nvSpPr>
      <xdr:spPr>
        <a:xfrm rot="1458601">
          <a:off x="2739124" y="4066857"/>
          <a:ext cx="396775" cy="1862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600" baseline="0"/>
            <a:t>angulo</a:t>
          </a:r>
          <a:endParaRPr lang="es-CO" sz="600"/>
        </a:p>
      </xdr:txBody>
    </xdr:sp>
    <xdr:clientData/>
  </xdr:oneCellAnchor>
  <xdr:twoCellAnchor>
    <xdr:from>
      <xdr:col>4</xdr:col>
      <xdr:colOff>250371</xdr:colOff>
      <xdr:row>57</xdr:row>
      <xdr:rowOff>179614</xdr:rowOff>
    </xdr:from>
    <xdr:to>
      <xdr:col>10</xdr:col>
      <xdr:colOff>54429</xdr:colOff>
      <xdr:row>68</xdr:row>
      <xdr:rowOff>157843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8FDC0AB5-0177-4F44-8E13-BBCE3B7B39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8</xdr:row>
      <xdr:rowOff>76200</xdr:rowOff>
    </xdr:from>
    <xdr:to>
      <xdr:col>3</xdr:col>
      <xdr:colOff>409575</xdr:colOff>
      <xdr:row>22</xdr:row>
      <xdr:rowOff>61912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323850</xdr:colOff>
      <xdr:row>8</xdr:row>
      <xdr:rowOff>171450</xdr:rowOff>
    </xdr:from>
    <xdr:to>
      <xdr:col>6</xdr:col>
      <xdr:colOff>704850</xdr:colOff>
      <xdr:row>22</xdr:row>
      <xdr:rowOff>176212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714375</xdr:colOff>
      <xdr:row>9</xdr:row>
      <xdr:rowOff>114300</xdr:rowOff>
    </xdr:from>
    <xdr:to>
      <xdr:col>9</xdr:col>
      <xdr:colOff>257175</xdr:colOff>
      <xdr:row>22</xdr:row>
      <xdr:rowOff>185736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247650</xdr:colOff>
      <xdr:row>12</xdr:row>
      <xdr:rowOff>66674</xdr:rowOff>
    </xdr:from>
    <xdr:to>
      <xdr:col>11</xdr:col>
      <xdr:colOff>419100</xdr:colOff>
      <xdr:row>26</xdr:row>
      <xdr:rowOff>100011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476250</xdr:colOff>
      <xdr:row>12</xdr:row>
      <xdr:rowOff>57150</xdr:rowOff>
    </xdr:from>
    <xdr:to>
      <xdr:col>13</xdr:col>
      <xdr:colOff>647700</xdr:colOff>
      <xdr:row>26</xdr:row>
      <xdr:rowOff>90487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666750</xdr:colOff>
      <xdr:row>12</xdr:row>
      <xdr:rowOff>47625</xdr:rowOff>
    </xdr:from>
    <xdr:to>
      <xdr:col>16</xdr:col>
      <xdr:colOff>447675</xdr:colOff>
      <xdr:row>26</xdr:row>
      <xdr:rowOff>109537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447674</xdr:colOff>
      <xdr:row>12</xdr:row>
      <xdr:rowOff>95250</xdr:rowOff>
    </xdr:from>
    <xdr:to>
      <xdr:col>20</xdr:col>
      <xdr:colOff>209549</xdr:colOff>
      <xdr:row>24</xdr:row>
      <xdr:rowOff>157162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20</xdr:col>
      <xdr:colOff>19050</xdr:colOff>
      <xdr:row>12</xdr:row>
      <xdr:rowOff>85724</xdr:rowOff>
    </xdr:from>
    <xdr:to>
      <xdr:col>22</xdr:col>
      <xdr:colOff>695325</xdr:colOff>
      <xdr:row>26</xdr:row>
      <xdr:rowOff>157161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619125</xdr:colOff>
      <xdr:row>12</xdr:row>
      <xdr:rowOff>66674</xdr:rowOff>
    </xdr:from>
    <xdr:to>
      <xdr:col>25</xdr:col>
      <xdr:colOff>542925</xdr:colOff>
      <xdr:row>26</xdr:row>
      <xdr:rowOff>119061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25</xdr:col>
      <xdr:colOff>266700</xdr:colOff>
      <xdr:row>12</xdr:row>
      <xdr:rowOff>171449</xdr:rowOff>
    </xdr:from>
    <xdr:to>
      <xdr:col>28</xdr:col>
      <xdr:colOff>371475</xdr:colOff>
      <xdr:row>26</xdr:row>
      <xdr:rowOff>166686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28</xdr:col>
      <xdr:colOff>276225</xdr:colOff>
      <xdr:row>11</xdr:row>
      <xdr:rowOff>190499</xdr:rowOff>
    </xdr:from>
    <xdr:to>
      <xdr:col>31</xdr:col>
      <xdr:colOff>285750</xdr:colOff>
      <xdr:row>26</xdr:row>
      <xdr:rowOff>14286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31</xdr:col>
      <xdr:colOff>209550</xdr:colOff>
      <xdr:row>11</xdr:row>
      <xdr:rowOff>180975</xdr:rowOff>
    </xdr:from>
    <xdr:to>
      <xdr:col>34</xdr:col>
      <xdr:colOff>57150</xdr:colOff>
      <xdr:row>26</xdr:row>
      <xdr:rowOff>52387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34</xdr:col>
      <xdr:colOff>76200</xdr:colOff>
      <xdr:row>11</xdr:row>
      <xdr:rowOff>133349</xdr:rowOff>
    </xdr:from>
    <xdr:to>
      <xdr:col>37</xdr:col>
      <xdr:colOff>257175</xdr:colOff>
      <xdr:row>25</xdr:row>
      <xdr:rowOff>33336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80</xdr:col>
      <xdr:colOff>140683</xdr:colOff>
      <xdr:row>61</xdr:row>
      <xdr:rowOff>84655</xdr:rowOff>
    </xdr:from>
    <xdr:to>
      <xdr:col>88</xdr:col>
      <xdr:colOff>647637</xdr:colOff>
      <xdr:row>80</xdr:row>
      <xdr:rowOff>86981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BF0547E-AED3-4930-9132-E48583B29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79420</xdr:colOff>
      <xdr:row>63</xdr:row>
      <xdr:rowOff>5207</xdr:rowOff>
    </xdr:from>
    <xdr:to>
      <xdr:col>18</xdr:col>
      <xdr:colOff>571134</xdr:colOff>
      <xdr:row>82</xdr:row>
      <xdr:rowOff>7533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B8C791F-407B-4C1E-9986-BF257298D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79420</xdr:colOff>
      <xdr:row>63</xdr:row>
      <xdr:rowOff>5207</xdr:rowOff>
    </xdr:from>
    <xdr:to>
      <xdr:col>8</xdr:col>
      <xdr:colOff>571134</xdr:colOff>
      <xdr:row>82</xdr:row>
      <xdr:rowOff>7533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27A0B2E-5EEE-414F-B990-844647BB6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79420</xdr:colOff>
      <xdr:row>63</xdr:row>
      <xdr:rowOff>5207</xdr:rowOff>
    </xdr:from>
    <xdr:to>
      <xdr:col>28</xdr:col>
      <xdr:colOff>571134</xdr:colOff>
      <xdr:row>82</xdr:row>
      <xdr:rowOff>7533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962789C-9A8E-4D4E-8045-17B3AA0CC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43701</xdr:colOff>
      <xdr:row>60</xdr:row>
      <xdr:rowOff>112363</xdr:rowOff>
    </xdr:from>
    <xdr:to>
      <xdr:col>38</xdr:col>
      <xdr:colOff>535415</xdr:colOff>
      <xdr:row>79</xdr:row>
      <xdr:rowOff>114689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D4CF226-2FED-4F98-B680-03E57FA2F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40</xdr:col>
      <xdr:colOff>43701</xdr:colOff>
      <xdr:row>60</xdr:row>
      <xdr:rowOff>112363</xdr:rowOff>
    </xdr:from>
    <xdr:to>
      <xdr:col>48</xdr:col>
      <xdr:colOff>535415</xdr:colOff>
      <xdr:row>79</xdr:row>
      <xdr:rowOff>114689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C34C549-F1BC-4367-8412-3C6E727D4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50</xdr:col>
      <xdr:colOff>43701</xdr:colOff>
      <xdr:row>60</xdr:row>
      <xdr:rowOff>112363</xdr:rowOff>
    </xdr:from>
    <xdr:to>
      <xdr:col>58</xdr:col>
      <xdr:colOff>535415</xdr:colOff>
      <xdr:row>79</xdr:row>
      <xdr:rowOff>114689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0ED32CF-7C65-4F02-8FB0-2AFB9B9E9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60</xdr:col>
      <xdr:colOff>43701</xdr:colOff>
      <xdr:row>60</xdr:row>
      <xdr:rowOff>112363</xdr:rowOff>
    </xdr:from>
    <xdr:to>
      <xdr:col>68</xdr:col>
      <xdr:colOff>535415</xdr:colOff>
      <xdr:row>79</xdr:row>
      <xdr:rowOff>114689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20E65AE-CCCA-4088-AFE4-9111F82CB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70</xdr:col>
      <xdr:colOff>43701</xdr:colOff>
      <xdr:row>60</xdr:row>
      <xdr:rowOff>112363</xdr:rowOff>
    </xdr:from>
    <xdr:to>
      <xdr:col>78</xdr:col>
      <xdr:colOff>535415</xdr:colOff>
      <xdr:row>79</xdr:row>
      <xdr:rowOff>114689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3940A17C-0D7A-490A-9350-E1B22411C9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91</xdr:col>
      <xdr:colOff>116871</xdr:colOff>
      <xdr:row>61</xdr:row>
      <xdr:rowOff>144186</xdr:rowOff>
    </xdr:from>
    <xdr:to>
      <xdr:col>99</xdr:col>
      <xdr:colOff>623825</xdr:colOff>
      <xdr:row>80</xdr:row>
      <xdr:rowOff>146512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6483ABAB-5D88-456B-BED0-3D2883956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101</xdr:col>
      <xdr:colOff>152590</xdr:colOff>
      <xdr:row>62</xdr:row>
      <xdr:rowOff>1312</xdr:rowOff>
    </xdr:from>
    <xdr:to>
      <xdr:col>109</xdr:col>
      <xdr:colOff>659544</xdr:colOff>
      <xdr:row>81</xdr:row>
      <xdr:rowOff>3638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3548C96A-912D-45CA-95C0-428CBD866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111</xdr:col>
      <xdr:colOff>164495</xdr:colOff>
      <xdr:row>62</xdr:row>
      <xdr:rowOff>144186</xdr:rowOff>
    </xdr:from>
    <xdr:to>
      <xdr:col>119</xdr:col>
      <xdr:colOff>671449</xdr:colOff>
      <xdr:row>81</xdr:row>
      <xdr:rowOff>146512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53E518A8-78CD-4266-8A36-40BAB0F32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121</xdr:col>
      <xdr:colOff>104964</xdr:colOff>
      <xdr:row>62</xdr:row>
      <xdr:rowOff>1312</xdr:rowOff>
    </xdr:from>
    <xdr:to>
      <xdr:col>129</xdr:col>
      <xdr:colOff>611918</xdr:colOff>
      <xdr:row>81</xdr:row>
      <xdr:rowOff>3638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249CD7F3-215B-4501-A750-8638BFC2E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lsevier.es/es-revista-investigaciones-geograficas-boletin-del-instituto-118-articulo-morfodinamica-costera-playa-bailen-costa-S0188461117300055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19"/>
  <sheetViews>
    <sheetView workbookViewId="0">
      <selection activeCell="C6" sqref="C6:T18"/>
    </sheetView>
  </sheetViews>
  <sheetFormatPr baseColWidth="10" defaultColWidth="11.42578125" defaultRowHeight="15" x14ac:dyDescent="0.25"/>
  <cols>
    <col min="1" max="1" width="11.42578125" style="1"/>
    <col min="2" max="2" width="8.28515625" style="1" bestFit="1" customWidth="1"/>
    <col min="3" max="3" width="11.42578125" style="1"/>
    <col min="4" max="4" width="13.140625" style="1" customWidth="1"/>
    <col min="5" max="5" width="11.42578125" style="1"/>
    <col min="6" max="6" width="13.140625" style="1" customWidth="1"/>
    <col min="7" max="7" width="11.42578125" style="1"/>
    <col min="8" max="8" width="12.42578125" style="1" customWidth="1"/>
    <col min="9" max="9" width="11.42578125" style="1"/>
    <col min="10" max="10" width="12.28515625" style="1" customWidth="1"/>
    <col min="11" max="11" width="11.42578125" style="1"/>
    <col min="12" max="12" width="12.42578125" style="1" customWidth="1"/>
    <col min="13" max="13" width="11.42578125" style="1"/>
    <col min="14" max="14" width="14.7109375" style="1" customWidth="1"/>
    <col min="15" max="15" width="11.42578125" style="1"/>
    <col min="16" max="16" width="13.5703125" style="1" customWidth="1"/>
    <col min="17" max="17" width="11.42578125" style="1"/>
    <col min="18" max="18" width="14.7109375" style="1" customWidth="1"/>
    <col min="19" max="19" width="11.42578125" style="1"/>
    <col min="20" max="20" width="13.28515625" style="1" customWidth="1"/>
    <col min="21" max="21" width="13.140625" style="1" customWidth="1"/>
    <col min="22" max="16384" width="11.42578125" style="1"/>
  </cols>
  <sheetData>
    <row r="2" spans="1:24" ht="15.75" thickBot="1" x14ac:dyDescent="0.3">
      <c r="C2" s="21" t="s">
        <v>28</v>
      </c>
    </row>
    <row r="3" spans="1:24" s="2" customFormat="1" ht="15.75" thickBot="1" x14ac:dyDescent="0.3">
      <c r="A3" s="265" t="s">
        <v>23</v>
      </c>
      <c r="B3" s="284" t="s">
        <v>6</v>
      </c>
      <c r="C3" s="275" t="s">
        <v>0</v>
      </c>
      <c r="D3" s="276"/>
      <c r="E3" s="276"/>
      <c r="F3" s="276"/>
      <c r="G3" s="276"/>
      <c r="H3" s="277"/>
      <c r="I3" s="272" t="s">
        <v>1</v>
      </c>
      <c r="J3" s="273"/>
      <c r="K3" s="273"/>
      <c r="L3" s="273"/>
      <c r="M3" s="273"/>
      <c r="N3" s="274"/>
      <c r="O3" s="297" t="s">
        <v>2</v>
      </c>
      <c r="P3" s="273"/>
      <c r="Q3" s="273"/>
      <c r="R3" s="273"/>
      <c r="S3" s="273"/>
      <c r="T3" s="298"/>
      <c r="U3" s="294" t="s">
        <v>24</v>
      </c>
      <c r="V3" s="290" t="s">
        <v>25</v>
      </c>
      <c r="W3" s="287" t="s">
        <v>26</v>
      </c>
      <c r="X3" s="278" t="s">
        <v>147</v>
      </c>
    </row>
    <row r="4" spans="1:24" x14ac:dyDescent="0.25">
      <c r="A4" s="266"/>
      <c r="B4" s="285"/>
      <c r="C4" s="268" t="s">
        <v>3</v>
      </c>
      <c r="D4" s="269"/>
      <c r="E4" s="268" t="s">
        <v>4</v>
      </c>
      <c r="F4" s="269"/>
      <c r="G4" s="268" t="s">
        <v>5</v>
      </c>
      <c r="H4" s="269"/>
      <c r="I4" s="268" t="s">
        <v>3</v>
      </c>
      <c r="J4" s="269"/>
      <c r="K4" s="268" t="s">
        <v>4</v>
      </c>
      <c r="L4" s="269"/>
      <c r="M4" s="268" t="s">
        <v>5</v>
      </c>
      <c r="N4" s="269"/>
      <c r="O4" s="268" t="s">
        <v>3</v>
      </c>
      <c r="P4" s="269"/>
      <c r="Q4" s="268" t="s">
        <v>4</v>
      </c>
      <c r="R4" s="269"/>
      <c r="S4" s="268" t="s">
        <v>5</v>
      </c>
      <c r="T4" s="284"/>
      <c r="U4" s="295"/>
      <c r="V4" s="291"/>
      <c r="W4" s="288"/>
      <c r="X4" s="279"/>
    </row>
    <row r="5" spans="1:24" ht="30.75" thickBot="1" x14ac:dyDescent="0.3">
      <c r="A5" s="267"/>
      <c r="B5" s="286"/>
      <c r="C5" s="55" t="s">
        <v>22</v>
      </c>
      <c r="D5" s="9" t="s">
        <v>21</v>
      </c>
      <c r="E5" s="55" t="s">
        <v>22</v>
      </c>
      <c r="F5" s="9" t="s">
        <v>21</v>
      </c>
      <c r="G5" s="55" t="s">
        <v>22</v>
      </c>
      <c r="H5" s="9" t="s">
        <v>21</v>
      </c>
      <c r="I5" s="55" t="s">
        <v>22</v>
      </c>
      <c r="J5" s="9" t="s">
        <v>21</v>
      </c>
      <c r="K5" s="55" t="s">
        <v>22</v>
      </c>
      <c r="L5" s="9" t="s">
        <v>21</v>
      </c>
      <c r="M5" s="55" t="s">
        <v>22</v>
      </c>
      <c r="N5" s="9" t="s">
        <v>21</v>
      </c>
      <c r="O5" s="55" t="s">
        <v>22</v>
      </c>
      <c r="P5" s="9" t="s">
        <v>21</v>
      </c>
      <c r="Q5" s="55" t="s">
        <v>22</v>
      </c>
      <c r="R5" s="9" t="s">
        <v>21</v>
      </c>
      <c r="S5" s="55" t="s">
        <v>22</v>
      </c>
      <c r="T5" s="52" t="s">
        <v>21</v>
      </c>
      <c r="U5" s="296"/>
      <c r="V5" s="292"/>
      <c r="W5" s="289"/>
      <c r="X5" s="280"/>
    </row>
    <row r="6" spans="1:24" x14ac:dyDescent="0.25">
      <c r="A6" s="10">
        <v>0.23124999999999998</v>
      </c>
      <c r="B6" s="50" t="s">
        <v>7</v>
      </c>
      <c r="C6" s="7">
        <v>26.65</v>
      </c>
      <c r="D6" s="13">
        <v>26</v>
      </c>
      <c r="E6" s="7">
        <v>14.5</v>
      </c>
      <c r="F6" s="13">
        <v>24</v>
      </c>
      <c r="G6" s="7" t="s">
        <v>152</v>
      </c>
      <c r="H6" s="13">
        <v>29</v>
      </c>
      <c r="I6" s="16">
        <v>11.1</v>
      </c>
      <c r="J6" s="8">
        <v>25</v>
      </c>
      <c r="K6" s="16">
        <v>15</v>
      </c>
      <c r="L6" s="8">
        <v>24</v>
      </c>
      <c r="M6" s="7" t="s">
        <v>152</v>
      </c>
      <c r="N6" s="8">
        <v>28</v>
      </c>
      <c r="O6" s="16">
        <v>24.6</v>
      </c>
      <c r="P6" s="8">
        <v>25</v>
      </c>
      <c r="Q6" s="16">
        <v>12</v>
      </c>
      <c r="R6" s="8">
        <v>25</v>
      </c>
      <c r="S6" s="7" t="s">
        <v>152</v>
      </c>
      <c r="T6" s="19">
        <v>29</v>
      </c>
      <c r="U6" s="22">
        <v>22</v>
      </c>
      <c r="V6" s="24" t="s">
        <v>27</v>
      </c>
      <c r="W6" s="59">
        <v>3</v>
      </c>
      <c r="X6" s="281" t="s">
        <v>148</v>
      </c>
    </row>
    <row r="7" spans="1:24" x14ac:dyDescent="0.25">
      <c r="A7" s="11">
        <v>0.26250000000000001</v>
      </c>
      <c r="B7" s="51" t="s">
        <v>8</v>
      </c>
      <c r="C7" s="3">
        <v>10.15</v>
      </c>
      <c r="D7" s="14">
        <v>25</v>
      </c>
      <c r="E7" s="3">
        <v>4.2</v>
      </c>
      <c r="F7" s="14">
        <v>25</v>
      </c>
      <c r="G7" s="7" t="s">
        <v>152</v>
      </c>
      <c r="H7" s="14">
        <v>26</v>
      </c>
      <c r="I7" s="17">
        <v>6.2</v>
      </c>
      <c r="J7" s="4">
        <v>24</v>
      </c>
      <c r="K7" s="17">
        <v>4.2</v>
      </c>
      <c r="L7" s="4">
        <v>24</v>
      </c>
      <c r="M7" s="7" t="s">
        <v>152</v>
      </c>
      <c r="N7" s="4">
        <v>27</v>
      </c>
      <c r="O7" s="17">
        <v>6</v>
      </c>
      <c r="P7" s="4">
        <v>25</v>
      </c>
      <c r="Q7" s="17">
        <v>5.3</v>
      </c>
      <c r="R7" s="4">
        <v>24</v>
      </c>
      <c r="S7" s="7" t="s">
        <v>152</v>
      </c>
      <c r="T7" s="20">
        <v>25</v>
      </c>
      <c r="U7" s="23">
        <v>23</v>
      </c>
      <c r="V7" s="25" t="s">
        <v>27</v>
      </c>
      <c r="W7" s="60">
        <v>2</v>
      </c>
      <c r="X7" s="282"/>
    </row>
    <row r="8" spans="1:24" x14ac:dyDescent="0.25">
      <c r="A8" s="11">
        <v>0.2722222222222222</v>
      </c>
      <c r="B8" s="51" t="s">
        <v>9</v>
      </c>
      <c r="C8" s="3">
        <v>9.5</v>
      </c>
      <c r="D8" s="14">
        <v>25</v>
      </c>
      <c r="E8" s="3">
        <v>6</v>
      </c>
      <c r="F8" s="14">
        <v>24</v>
      </c>
      <c r="G8" s="7" t="s">
        <v>152</v>
      </c>
      <c r="H8" s="14">
        <v>23</v>
      </c>
      <c r="I8" s="17">
        <v>7.3</v>
      </c>
      <c r="J8" s="4">
        <v>24.5</v>
      </c>
      <c r="K8" s="17">
        <v>5.5</v>
      </c>
      <c r="L8" s="4">
        <v>24</v>
      </c>
      <c r="M8" s="7" t="s">
        <v>152</v>
      </c>
      <c r="N8" s="4">
        <v>25</v>
      </c>
      <c r="O8" s="17">
        <v>9.9</v>
      </c>
      <c r="P8" s="4">
        <v>25</v>
      </c>
      <c r="Q8" s="17">
        <v>4.8</v>
      </c>
      <c r="R8" s="4">
        <v>24</v>
      </c>
      <c r="S8" s="7" t="s">
        <v>152</v>
      </c>
      <c r="T8" s="20">
        <v>24</v>
      </c>
      <c r="U8" s="23">
        <v>23</v>
      </c>
      <c r="V8" s="26">
        <v>0.125</v>
      </c>
      <c r="W8" s="60">
        <v>3</v>
      </c>
      <c r="X8" s="282"/>
    </row>
    <row r="9" spans="1:24" x14ac:dyDescent="0.25">
      <c r="A9" s="11">
        <v>0.28402777777777777</v>
      </c>
      <c r="B9" s="51" t="s">
        <v>10</v>
      </c>
      <c r="C9" s="3">
        <v>12</v>
      </c>
      <c r="D9" s="14">
        <v>25</v>
      </c>
      <c r="E9" s="3">
        <v>11.5</v>
      </c>
      <c r="F9" s="14">
        <v>25</v>
      </c>
      <c r="G9" s="7" t="s">
        <v>152</v>
      </c>
      <c r="H9" s="14">
        <v>28</v>
      </c>
      <c r="I9" s="17">
        <v>3.5</v>
      </c>
      <c r="J9" s="4">
        <v>25</v>
      </c>
      <c r="K9" s="17">
        <v>14.2</v>
      </c>
      <c r="L9" s="4">
        <v>25</v>
      </c>
      <c r="M9" s="7" t="s">
        <v>152</v>
      </c>
      <c r="N9" s="4">
        <v>27</v>
      </c>
      <c r="O9" s="17">
        <v>14.3</v>
      </c>
      <c r="P9" s="4">
        <v>25</v>
      </c>
      <c r="Q9" s="17">
        <v>12.8</v>
      </c>
      <c r="R9" s="4">
        <v>25</v>
      </c>
      <c r="S9" s="7" t="s">
        <v>152</v>
      </c>
      <c r="T9" s="20">
        <v>27</v>
      </c>
      <c r="U9" s="23">
        <v>25</v>
      </c>
      <c r="V9" s="25" t="s">
        <v>27</v>
      </c>
      <c r="W9" s="60">
        <v>3</v>
      </c>
      <c r="X9" s="282"/>
    </row>
    <row r="10" spans="1:24" x14ac:dyDescent="0.25">
      <c r="A10" s="11">
        <v>0.2986111111111111</v>
      </c>
      <c r="B10" s="51" t="s">
        <v>11</v>
      </c>
      <c r="C10" s="3">
        <v>11.8</v>
      </c>
      <c r="D10" s="14">
        <v>25</v>
      </c>
      <c r="E10" s="3">
        <v>16</v>
      </c>
      <c r="F10" s="14">
        <v>27</v>
      </c>
      <c r="G10" s="7" t="s">
        <v>152</v>
      </c>
      <c r="H10" s="14">
        <v>27</v>
      </c>
      <c r="I10" s="17">
        <v>13.3</v>
      </c>
      <c r="J10" s="4">
        <v>25</v>
      </c>
      <c r="K10" s="17">
        <v>9.19</v>
      </c>
      <c r="L10" s="4">
        <v>26</v>
      </c>
      <c r="M10" s="7" t="s">
        <v>152</v>
      </c>
      <c r="N10" s="4">
        <v>29</v>
      </c>
      <c r="O10" s="17">
        <v>10.3</v>
      </c>
      <c r="P10" s="4">
        <v>26</v>
      </c>
      <c r="Q10" s="17">
        <v>13.5</v>
      </c>
      <c r="R10" s="4">
        <v>28</v>
      </c>
      <c r="S10" s="7" t="s">
        <v>152</v>
      </c>
      <c r="T10" s="20">
        <v>27</v>
      </c>
      <c r="U10" s="23">
        <v>26</v>
      </c>
      <c r="V10" s="25" t="s">
        <v>27</v>
      </c>
      <c r="W10" s="60">
        <v>2</v>
      </c>
      <c r="X10" s="282"/>
    </row>
    <row r="11" spans="1:24" x14ac:dyDescent="0.25">
      <c r="A11" s="11">
        <v>0.30972222222222223</v>
      </c>
      <c r="B11" s="51" t="s">
        <v>12</v>
      </c>
      <c r="C11" s="3">
        <v>9.1999999999999993</v>
      </c>
      <c r="D11" s="14">
        <v>25</v>
      </c>
      <c r="E11" s="3">
        <v>21</v>
      </c>
      <c r="F11" s="14">
        <v>29</v>
      </c>
      <c r="G11" s="7" t="s">
        <v>152</v>
      </c>
      <c r="H11" s="14">
        <v>29</v>
      </c>
      <c r="I11" s="17">
        <v>7.1</v>
      </c>
      <c r="J11" s="4">
        <v>25</v>
      </c>
      <c r="K11" s="17">
        <v>19.7</v>
      </c>
      <c r="L11" s="4">
        <v>30</v>
      </c>
      <c r="M11" s="7" t="s">
        <v>152</v>
      </c>
      <c r="N11" s="4">
        <v>28</v>
      </c>
      <c r="O11" s="17">
        <v>9.6999999999999993</v>
      </c>
      <c r="P11" s="4">
        <v>26</v>
      </c>
      <c r="Q11" s="17">
        <v>23.8</v>
      </c>
      <c r="R11" s="4">
        <v>29</v>
      </c>
      <c r="S11" s="7" t="s">
        <v>152</v>
      </c>
      <c r="T11" s="20">
        <v>28</v>
      </c>
      <c r="U11" s="23">
        <v>24</v>
      </c>
      <c r="V11" s="25" t="s">
        <v>27</v>
      </c>
      <c r="W11" s="60">
        <v>3</v>
      </c>
      <c r="X11" s="282"/>
    </row>
    <row r="12" spans="1:24" x14ac:dyDescent="0.25">
      <c r="A12" s="11">
        <v>0.32013888888888892</v>
      </c>
      <c r="B12" s="51" t="s">
        <v>13</v>
      </c>
      <c r="C12" s="3">
        <v>13.7</v>
      </c>
      <c r="D12" s="14">
        <v>25</v>
      </c>
      <c r="E12" s="3">
        <v>21.4</v>
      </c>
      <c r="F12" s="14">
        <v>29</v>
      </c>
      <c r="G12" s="7" t="s">
        <v>152</v>
      </c>
      <c r="H12" s="14">
        <v>28</v>
      </c>
      <c r="I12" s="17">
        <v>10.4</v>
      </c>
      <c r="J12" s="4">
        <v>25</v>
      </c>
      <c r="K12" s="17">
        <v>17.399999999999999</v>
      </c>
      <c r="L12" s="4">
        <v>29</v>
      </c>
      <c r="M12" s="7" t="s">
        <v>152</v>
      </c>
      <c r="N12" s="4">
        <v>27</v>
      </c>
      <c r="O12" s="17">
        <v>15.15</v>
      </c>
      <c r="P12" s="4">
        <v>26</v>
      </c>
      <c r="Q12" s="17">
        <v>23.6</v>
      </c>
      <c r="R12" s="4">
        <v>29</v>
      </c>
      <c r="S12" s="7" t="s">
        <v>152</v>
      </c>
      <c r="T12" s="20">
        <v>28</v>
      </c>
      <c r="U12" s="23">
        <v>27</v>
      </c>
      <c r="V12" s="25" t="s">
        <v>27</v>
      </c>
      <c r="W12" s="60">
        <v>3</v>
      </c>
      <c r="X12" s="282"/>
    </row>
    <row r="13" spans="1:24" x14ac:dyDescent="0.25">
      <c r="A13" s="11">
        <v>0.33333333333333331</v>
      </c>
      <c r="B13" s="51" t="s">
        <v>14</v>
      </c>
      <c r="C13" s="3">
        <v>19.5</v>
      </c>
      <c r="D13" s="14">
        <v>26</v>
      </c>
      <c r="E13" s="3">
        <v>18.3</v>
      </c>
      <c r="F13" s="14">
        <v>28</v>
      </c>
      <c r="G13" s="7" t="s">
        <v>152</v>
      </c>
      <c r="H13" s="14">
        <v>28</v>
      </c>
      <c r="I13" s="17">
        <v>11.8</v>
      </c>
      <c r="J13" s="4">
        <v>26</v>
      </c>
      <c r="K13" s="17">
        <v>19.260000000000002</v>
      </c>
      <c r="L13" s="4">
        <v>27</v>
      </c>
      <c r="M13" s="7" t="s">
        <v>152</v>
      </c>
      <c r="N13" s="4">
        <v>28</v>
      </c>
      <c r="O13" s="17">
        <v>13.6</v>
      </c>
      <c r="P13" s="4">
        <v>26</v>
      </c>
      <c r="Q13" s="17">
        <v>19</v>
      </c>
      <c r="R13" s="4">
        <v>27</v>
      </c>
      <c r="S13" s="7" t="s">
        <v>152</v>
      </c>
      <c r="T13" s="20">
        <v>28</v>
      </c>
      <c r="U13" s="23">
        <v>27</v>
      </c>
      <c r="V13" s="25" t="s">
        <v>27</v>
      </c>
      <c r="W13" s="60">
        <v>3</v>
      </c>
      <c r="X13" s="282"/>
    </row>
    <row r="14" spans="1:24" x14ac:dyDescent="0.25">
      <c r="A14" s="11">
        <v>0.34861111111111115</v>
      </c>
      <c r="B14" s="51" t="s">
        <v>15</v>
      </c>
      <c r="C14" s="3">
        <v>10.7</v>
      </c>
      <c r="D14" s="14">
        <v>26</v>
      </c>
      <c r="E14" s="3">
        <v>24.3</v>
      </c>
      <c r="F14" s="14">
        <v>27</v>
      </c>
      <c r="G14" s="7" t="s">
        <v>152</v>
      </c>
      <c r="H14" s="14">
        <v>28</v>
      </c>
      <c r="I14" s="17">
        <v>12.75</v>
      </c>
      <c r="J14" s="4">
        <v>26</v>
      </c>
      <c r="K14" s="17">
        <v>24.8</v>
      </c>
      <c r="L14" s="4">
        <v>30</v>
      </c>
      <c r="M14" s="7" t="s">
        <v>152</v>
      </c>
      <c r="N14" s="4">
        <v>28</v>
      </c>
      <c r="O14" s="17">
        <v>9</v>
      </c>
      <c r="P14" s="4">
        <v>27</v>
      </c>
      <c r="Q14" s="17">
        <v>26.5</v>
      </c>
      <c r="R14" s="4">
        <v>28</v>
      </c>
      <c r="S14" s="7" t="s">
        <v>152</v>
      </c>
      <c r="T14" s="20">
        <v>29</v>
      </c>
      <c r="U14" s="23">
        <v>26</v>
      </c>
      <c r="V14" s="25" t="s">
        <v>27</v>
      </c>
      <c r="W14" s="60">
        <v>3</v>
      </c>
      <c r="X14" s="282"/>
    </row>
    <row r="15" spans="1:24" x14ac:dyDescent="0.25">
      <c r="A15" s="11">
        <v>0.36805555555555558</v>
      </c>
      <c r="B15" s="51" t="s">
        <v>16</v>
      </c>
      <c r="C15" s="3">
        <v>12.69</v>
      </c>
      <c r="D15" s="14">
        <v>26</v>
      </c>
      <c r="E15" s="3">
        <v>29.49</v>
      </c>
      <c r="F15" s="14">
        <v>27</v>
      </c>
      <c r="G15" s="7" t="s">
        <v>152</v>
      </c>
      <c r="H15" s="14">
        <v>29</v>
      </c>
      <c r="I15" s="17">
        <v>11.94</v>
      </c>
      <c r="J15" s="4">
        <v>27</v>
      </c>
      <c r="K15" s="17">
        <v>25.8</v>
      </c>
      <c r="L15" s="4">
        <v>26</v>
      </c>
      <c r="M15" s="7" t="s">
        <v>152</v>
      </c>
      <c r="N15" s="4">
        <v>30</v>
      </c>
      <c r="O15" s="17">
        <v>11.5</v>
      </c>
      <c r="P15" s="4">
        <v>27</v>
      </c>
      <c r="Q15" s="17">
        <v>31.6</v>
      </c>
      <c r="R15" s="4">
        <v>30</v>
      </c>
      <c r="S15" s="7" t="s">
        <v>152</v>
      </c>
      <c r="T15" s="20">
        <v>30</v>
      </c>
      <c r="U15" s="23">
        <v>28</v>
      </c>
      <c r="V15" s="25" t="s">
        <v>27</v>
      </c>
      <c r="W15" s="60">
        <v>4</v>
      </c>
      <c r="X15" s="282"/>
    </row>
    <row r="16" spans="1:24" x14ac:dyDescent="0.25">
      <c r="A16" s="11">
        <v>0.37708333333333338</v>
      </c>
      <c r="B16" s="51" t="s">
        <v>17</v>
      </c>
      <c r="C16" s="3">
        <v>7.62</v>
      </c>
      <c r="D16" s="14">
        <v>25</v>
      </c>
      <c r="E16" s="3">
        <v>16.399999999999999</v>
      </c>
      <c r="F16" s="14">
        <v>25</v>
      </c>
      <c r="G16" s="7" t="s">
        <v>152</v>
      </c>
      <c r="H16" s="14">
        <v>27</v>
      </c>
      <c r="I16" s="17">
        <v>8.7200000000000006</v>
      </c>
      <c r="J16" s="4">
        <v>26</v>
      </c>
      <c r="K16" s="17">
        <v>11.9</v>
      </c>
      <c r="L16" s="4">
        <v>26</v>
      </c>
      <c r="M16" s="7" t="s">
        <v>152</v>
      </c>
      <c r="N16" s="4">
        <v>30</v>
      </c>
      <c r="O16" s="17">
        <v>9.23</v>
      </c>
      <c r="P16" s="4">
        <v>26</v>
      </c>
      <c r="Q16" s="17">
        <v>11.3</v>
      </c>
      <c r="R16" s="4">
        <v>25</v>
      </c>
      <c r="S16" s="7" t="s">
        <v>152</v>
      </c>
      <c r="T16" s="20">
        <v>26</v>
      </c>
      <c r="U16" s="23">
        <v>27</v>
      </c>
      <c r="V16" s="25" t="s">
        <v>27</v>
      </c>
      <c r="W16" s="60">
        <v>4</v>
      </c>
      <c r="X16" s="282"/>
    </row>
    <row r="17" spans="1:24" x14ac:dyDescent="0.25">
      <c r="A17" s="11">
        <v>0.38680555555555557</v>
      </c>
      <c r="B17" s="51" t="s">
        <v>18</v>
      </c>
      <c r="C17" s="3">
        <v>10.55</v>
      </c>
      <c r="D17" s="14">
        <v>26</v>
      </c>
      <c r="E17" s="3">
        <v>15.19</v>
      </c>
      <c r="F17" s="14">
        <v>26</v>
      </c>
      <c r="G17" s="7" t="s">
        <v>152</v>
      </c>
      <c r="H17" s="14">
        <v>30</v>
      </c>
      <c r="I17" s="17">
        <v>13.6</v>
      </c>
      <c r="J17" s="4">
        <v>26</v>
      </c>
      <c r="K17" s="17">
        <v>15.38</v>
      </c>
      <c r="L17" s="4">
        <v>27</v>
      </c>
      <c r="M17" s="7" t="s">
        <v>152</v>
      </c>
      <c r="N17" s="4">
        <v>28</v>
      </c>
      <c r="O17" s="17">
        <v>7.51</v>
      </c>
      <c r="P17" s="4">
        <v>26</v>
      </c>
      <c r="Q17" s="17">
        <v>16.43</v>
      </c>
      <c r="R17" s="4">
        <v>28</v>
      </c>
      <c r="S17" s="7" t="s">
        <v>152</v>
      </c>
      <c r="T17" s="20">
        <v>29</v>
      </c>
      <c r="U17" s="23">
        <v>29</v>
      </c>
      <c r="V17" s="25" t="s">
        <v>27</v>
      </c>
      <c r="W17" s="60">
        <v>3</v>
      </c>
      <c r="X17" s="282"/>
    </row>
    <row r="18" spans="1:24" ht="15.75" thickBot="1" x14ac:dyDescent="0.3">
      <c r="A18" s="12">
        <v>0.39930555555555558</v>
      </c>
      <c r="B18" s="52" t="s">
        <v>19</v>
      </c>
      <c r="C18" s="5">
        <v>15.4</v>
      </c>
      <c r="D18" s="15">
        <v>25</v>
      </c>
      <c r="E18" s="5">
        <v>17.600000000000001</v>
      </c>
      <c r="F18" s="15">
        <v>30</v>
      </c>
      <c r="G18" s="270" t="s">
        <v>31</v>
      </c>
      <c r="H18" s="271"/>
      <c r="I18" s="18">
        <v>7.45</v>
      </c>
      <c r="J18" s="6">
        <v>26</v>
      </c>
      <c r="K18" s="18">
        <v>17.899999999999999</v>
      </c>
      <c r="L18" s="6">
        <v>29</v>
      </c>
      <c r="M18" s="270" t="s">
        <v>31</v>
      </c>
      <c r="N18" s="271"/>
      <c r="O18" s="18">
        <v>6</v>
      </c>
      <c r="P18" s="6">
        <v>26</v>
      </c>
      <c r="Q18" s="18">
        <v>16.7</v>
      </c>
      <c r="R18" s="6">
        <v>28</v>
      </c>
      <c r="S18" s="270" t="s">
        <v>31</v>
      </c>
      <c r="T18" s="293"/>
      <c r="U18" s="53">
        <v>29</v>
      </c>
      <c r="V18" s="27" t="s">
        <v>27</v>
      </c>
      <c r="W18" s="54">
        <v>3</v>
      </c>
      <c r="X18" s="283"/>
    </row>
    <row r="19" spans="1:24" x14ac:dyDescent="0.25">
      <c r="B19" s="2"/>
    </row>
  </sheetData>
  <mergeCells count="22">
    <mergeCell ref="X3:X5"/>
    <mergeCell ref="X6:X18"/>
    <mergeCell ref="B3:B5"/>
    <mergeCell ref="I4:J4"/>
    <mergeCell ref="W3:W5"/>
    <mergeCell ref="V3:V5"/>
    <mergeCell ref="S18:T18"/>
    <mergeCell ref="U3:U5"/>
    <mergeCell ref="O4:P4"/>
    <mergeCell ref="Q4:R4"/>
    <mergeCell ref="S4:T4"/>
    <mergeCell ref="O3:T3"/>
    <mergeCell ref="A3:A5"/>
    <mergeCell ref="C4:D4"/>
    <mergeCell ref="E4:F4"/>
    <mergeCell ref="M18:N18"/>
    <mergeCell ref="G18:H18"/>
    <mergeCell ref="K4:L4"/>
    <mergeCell ref="M4:N4"/>
    <mergeCell ref="I3:N3"/>
    <mergeCell ref="G4:H4"/>
    <mergeCell ref="C3:H3"/>
  </mergeCells>
  <phoneticPr fontId="2" type="noConversion"/>
  <pageMargins left="0.7" right="0.7" top="0.75" bottom="0.75" header="0.3" footer="0.3"/>
  <pageSetup paperSize="9" orientation="portrait" horizontalDpi="360" verticalDpi="36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58"/>
  <sheetViews>
    <sheetView topLeftCell="M1" zoomScaleNormal="100" workbookViewId="0">
      <selection activeCell="X8" sqref="X8"/>
    </sheetView>
  </sheetViews>
  <sheetFormatPr baseColWidth="10" defaultColWidth="11.42578125" defaultRowHeight="15" x14ac:dyDescent="0.25"/>
  <cols>
    <col min="1" max="1" width="14.85546875" style="150" bestFit="1" customWidth="1"/>
    <col min="2" max="3" width="11.5703125" style="150" bestFit="1" customWidth="1"/>
    <col min="4" max="4" width="10.85546875" style="157" bestFit="1" customWidth="1"/>
    <col min="5" max="5" width="13.28515625" style="150" customWidth="1"/>
    <col min="6" max="6" width="12.85546875" style="150" bestFit="1" customWidth="1"/>
    <col min="7" max="7" width="10.85546875" style="150" bestFit="1" customWidth="1"/>
    <col min="8" max="8" width="12.85546875" style="150" bestFit="1" customWidth="1"/>
    <col min="9" max="9" width="11.5703125" style="150" bestFit="1" customWidth="1"/>
    <col min="10" max="10" width="9.42578125" style="150" customWidth="1"/>
    <col min="11" max="11" width="11.5703125" style="150" bestFit="1" customWidth="1"/>
    <col min="12" max="12" width="12.85546875" style="150" bestFit="1" customWidth="1"/>
    <col min="13" max="15" width="11.5703125" style="150" bestFit="1" customWidth="1"/>
    <col min="16" max="16" width="9.7109375" style="150" bestFit="1" customWidth="1"/>
    <col min="17" max="23" width="11.5703125" style="150" bestFit="1" customWidth="1"/>
    <col min="24" max="24" width="9.7109375" style="150" bestFit="1" customWidth="1"/>
    <col min="25" max="25" width="8.140625" style="150" bestFit="1" customWidth="1"/>
    <col min="26" max="41" width="11.5703125" style="150" bestFit="1" customWidth="1"/>
    <col min="42" max="43" width="26.28515625" style="150" bestFit="1" customWidth="1"/>
    <col min="44" max="44" width="12" style="150" bestFit="1" customWidth="1"/>
    <col min="45" max="49" width="11.5703125" style="150" bestFit="1" customWidth="1"/>
    <col min="50" max="16384" width="11.42578125" style="150"/>
  </cols>
  <sheetData>
    <row r="1" spans="2:34" x14ac:dyDescent="0.25">
      <c r="B1" s="299" t="s">
        <v>7</v>
      </c>
      <c r="C1" s="299"/>
      <c r="D1" s="299" t="s">
        <v>8</v>
      </c>
      <c r="E1" s="299"/>
      <c r="F1" s="299" t="s">
        <v>9</v>
      </c>
      <c r="G1" s="299"/>
      <c r="H1" s="299" t="s">
        <v>10</v>
      </c>
      <c r="I1" s="299"/>
      <c r="J1" s="299" t="s">
        <v>11</v>
      </c>
      <c r="K1" s="301"/>
      <c r="L1" s="299" t="s">
        <v>12</v>
      </c>
      <c r="M1" s="299"/>
      <c r="N1" s="299" t="s">
        <v>13</v>
      </c>
      <c r="O1" s="301"/>
      <c r="P1" s="299" t="s">
        <v>14</v>
      </c>
      <c r="Q1" s="301"/>
      <c r="R1" s="358" t="s">
        <v>15</v>
      </c>
      <c r="S1" s="358"/>
      <c r="T1" s="299" t="s">
        <v>16</v>
      </c>
      <c r="U1" s="299"/>
      <c r="V1" s="299" t="s">
        <v>17</v>
      </c>
      <c r="W1" s="299"/>
      <c r="X1" s="299" t="s">
        <v>18</v>
      </c>
      <c r="Y1" s="301"/>
      <c r="Z1" s="299" t="s">
        <v>19</v>
      </c>
      <c r="AA1" s="299"/>
      <c r="AB1" s="155"/>
    </row>
    <row r="2" spans="2:34" x14ac:dyDescent="0.25">
      <c r="B2" s="137" t="s">
        <v>22</v>
      </c>
      <c r="C2" s="137" t="s">
        <v>32</v>
      </c>
      <c r="D2" s="137" t="s">
        <v>22</v>
      </c>
      <c r="E2" s="137" t="s">
        <v>32</v>
      </c>
      <c r="F2" s="137" t="s">
        <v>22</v>
      </c>
      <c r="G2" s="137" t="s">
        <v>32</v>
      </c>
      <c r="H2" s="137" t="s">
        <v>22</v>
      </c>
      <c r="I2" s="137" t="s">
        <v>32</v>
      </c>
      <c r="J2" s="137" t="s">
        <v>22</v>
      </c>
      <c r="K2" s="93" t="s">
        <v>32</v>
      </c>
      <c r="L2" s="137" t="s">
        <v>22</v>
      </c>
      <c r="M2" s="137" t="s">
        <v>32</v>
      </c>
      <c r="N2" s="137" t="s">
        <v>22</v>
      </c>
      <c r="O2" s="93" t="s">
        <v>32</v>
      </c>
      <c r="P2" s="137" t="s">
        <v>22</v>
      </c>
      <c r="Q2" s="93" t="s">
        <v>32</v>
      </c>
      <c r="R2" s="133" t="s">
        <v>22</v>
      </c>
      <c r="S2" s="133" t="s">
        <v>32</v>
      </c>
      <c r="T2" s="137" t="s">
        <v>22</v>
      </c>
      <c r="U2" s="137" t="s">
        <v>32</v>
      </c>
      <c r="V2" s="137" t="s">
        <v>22</v>
      </c>
      <c r="W2" s="137" t="s">
        <v>32</v>
      </c>
      <c r="X2" s="137" t="s">
        <v>22</v>
      </c>
      <c r="Y2" s="93" t="s">
        <v>32</v>
      </c>
      <c r="Z2" s="137" t="s">
        <v>22</v>
      </c>
      <c r="AA2" s="137" t="s">
        <v>32</v>
      </c>
    </row>
    <row r="3" spans="2:34" x14ac:dyDescent="0.25">
      <c r="B3" s="69">
        <v>0</v>
      </c>
      <c r="C3" s="69">
        <v>0</v>
      </c>
      <c r="D3" s="69">
        <v>0</v>
      </c>
      <c r="E3" s="69">
        <v>0</v>
      </c>
      <c r="F3" s="69">
        <v>0</v>
      </c>
      <c r="G3" s="69">
        <v>5</v>
      </c>
      <c r="H3" s="69">
        <v>0</v>
      </c>
      <c r="I3" s="69">
        <v>0</v>
      </c>
      <c r="J3" s="69">
        <v>0</v>
      </c>
      <c r="K3" s="20">
        <v>6</v>
      </c>
      <c r="L3" s="69">
        <v>0</v>
      </c>
      <c r="M3" s="69">
        <v>0</v>
      </c>
      <c r="N3" s="69">
        <v>0</v>
      </c>
      <c r="O3" s="20">
        <v>-3</v>
      </c>
      <c r="P3" s="69">
        <v>0</v>
      </c>
      <c r="Q3" s="20">
        <v>0</v>
      </c>
      <c r="R3" s="69">
        <v>0</v>
      </c>
      <c r="S3" s="69">
        <v>0</v>
      </c>
      <c r="T3" s="69">
        <v>0</v>
      </c>
      <c r="U3" s="69">
        <v>0</v>
      </c>
      <c r="V3" s="69">
        <v>0</v>
      </c>
      <c r="W3" s="69">
        <v>0</v>
      </c>
      <c r="X3" s="69">
        <v>0</v>
      </c>
      <c r="Y3" s="20">
        <v>0</v>
      </c>
      <c r="Z3" s="69">
        <v>0</v>
      </c>
      <c r="AA3" s="69">
        <v>0</v>
      </c>
    </row>
    <row r="4" spans="2:34" x14ac:dyDescent="0.25">
      <c r="B4" s="69">
        <v>2.2000000000000002</v>
      </c>
      <c r="C4" s="69">
        <v>-15</v>
      </c>
      <c r="D4" s="69">
        <v>0.7</v>
      </c>
      <c r="E4" s="69">
        <v>-19</v>
      </c>
      <c r="F4" s="69">
        <v>0.7</v>
      </c>
      <c r="G4" s="69">
        <v>-36</v>
      </c>
      <c r="H4" s="69">
        <v>1.81</v>
      </c>
      <c r="I4" s="69">
        <v>12</v>
      </c>
      <c r="J4" s="69">
        <v>3.76</v>
      </c>
      <c r="K4" s="20">
        <v>0</v>
      </c>
      <c r="L4" s="69">
        <v>6.14</v>
      </c>
      <c r="M4" s="69">
        <v>-20</v>
      </c>
      <c r="N4" s="69">
        <v>4.16</v>
      </c>
      <c r="O4" s="20">
        <v>6</v>
      </c>
      <c r="P4" s="118">
        <v>0.40000000000000036</v>
      </c>
      <c r="Q4" s="88">
        <v>5</v>
      </c>
      <c r="R4" s="118">
        <v>1.5999999999999996</v>
      </c>
      <c r="S4" s="118">
        <v>-10</v>
      </c>
      <c r="T4" s="118">
        <v>5.0999999999999996</v>
      </c>
      <c r="U4" s="118">
        <v>-20</v>
      </c>
      <c r="V4" s="118">
        <v>0.40000000000000036</v>
      </c>
      <c r="W4" s="118">
        <v>-7</v>
      </c>
      <c r="X4" s="118">
        <v>0.69999999999999929</v>
      </c>
      <c r="Y4" s="88">
        <v>-5</v>
      </c>
      <c r="Z4" s="118">
        <v>7.6999999999999993</v>
      </c>
      <c r="AA4" s="118">
        <v>-3</v>
      </c>
      <c r="AB4" s="151"/>
      <c r="AC4" s="151"/>
      <c r="AD4" s="151"/>
      <c r="AE4" s="151"/>
      <c r="AF4" s="151"/>
      <c r="AG4" s="151"/>
      <c r="AH4" s="151"/>
    </row>
    <row r="5" spans="2:34" x14ac:dyDescent="0.25">
      <c r="B5" s="69">
        <v>3.63</v>
      </c>
      <c r="C5" s="69">
        <v>-6</v>
      </c>
      <c r="D5" s="69">
        <v>1.86</v>
      </c>
      <c r="E5" s="69">
        <v>-5</v>
      </c>
      <c r="F5" s="69">
        <v>1.1599999999999999</v>
      </c>
      <c r="G5" s="69">
        <v>-19</v>
      </c>
      <c r="H5" s="69">
        <v>3.56</v>
      </c>
      <c r="I5" s="69">
        <v>3</v>
      </c>
      <c r="J5" s="69">
        <v>7.7</v>
      </c>
      <c r="K5" s="20">
        <v>-4</v>
      </c>
      <c r="L5" s="69">
        <v>7.2</v>
      </c>
      <c r="M5" s="69">
        <v>5</v>
      </c>
      <c r="N5" s="69">
        <v>6.62</v>
      </c>
      <c r="O5" s="20">
        <v>3</v>
      </c>
      <c r="P5" s="118">
        <v>6</v>
      </c>
      <c r="Q5" s="88">
        <v>2</v>
      </c>
      <c r="R5" s="118">
        <v>2.9000000000000004</v>
      </c>
      <c r="S5" s="118">
        <v>-3</v>
      </c>
      <c r="T5" s="118">
        <v>8.7600000000000016</v>
      </c>
      <c r="U5" s="118">
        <v>5</v>
      </c>
      <c r="V5" s="118">
        <v>3.1999999999999993</v>
      </c>
      <c r="W5" s="118">
        <v>-5</v>
      </c>
      <c r="X5" s="118">
        <v>3.9299999999999997</v>
      </c>
      <c r="Y5" s="88">
        <v>0</v>
      </c>
      <c r="Z5" s="118">
        <v>11.850000000000001</v>
      </c>
      <c r="AA5" s="118">
        <v>4</v>
      </c>
      <c r="AB5" s="151"/>
      <c r="AC5" s="151"/>
      <c r="AD5" s="151"/>
      <c r="AE5" s="151"/>
      <c r="AF5" s="151"/>
      <c r="AG5" s="151"/>
      <c r="AH5" s="151"/>
    </row>
    <row r="6" spans="2:34" x14ac:dyDescent="0.25">
      <c r="B6" s="69">
        <v>5.35</v>
      </c>
      <c r="C6" s="69">
        <v>-11</v>
      </c>
      <c r="D6" s="69">
        <v>2.8</v>
      </c>
      <c r="E6" s="69">
        <v>-15</v>
      </c>
      <c r="F6" s="69">
        <v>3.5</v>
      </c>
      <c r="G6" s="69">
        <v>-4</v>
      </c>
      <c r="H6" s="69">
        <v>4.25</v>
      </c>
      <c r="I6" s="69">
        <v>-90</v>
      </c>
      <c r="J6" s="69">
        <v>12.7</v>
      </c>
      <c r="K6" s="20">
        <v>-8</v>
      </c>
      <c r="L6" s="69">
        <v>13.73</v>
      </c>
      <c r="M6" s="69">
        <v>0</v>
      </c>
      <c r="N6" s="69">
        <v>7.3</v>
      </c>
      <c r="O6" s="20">
        <v>-90</v>
      </c>
      <c r="P6" s="118">
        <v>10.199999999999999</v>
      </c>
      <c r="Q6" s="88">
        <v>0</v>
      </c>
      <c r="R6" s="118">
        <v>6.5600000000000005</v>
      </c>
      <c r="S6" s="118">
        <v>-32</v>
      </c>
      <c r="T6" s="118">
        <v>15.29</v>
      </c>
      <c r="U6" s="118">
        <v>0</v>
      </c>
      <c r="V6" s="118">
        <v>11</v>
      </c>
      <c r="W6" s="118">
        <v>0</v>
      </c>
      <c r="X6" s="118">
        <v>5.6</v>
      </c>
      <c r="Y6" s="88">
        <v>-20</v>
      </c>
      <c r="Z6" s="118">
        <v>13.2</v>
      </c>
      <c r="AA6" s="118">
        <v>-17</v>
      </c>
      <c r="AB6" s="151"/>
      <c r="AC6" s="151"/>
      <c r="AD6" s="151"/>
      <c r="AE6" s="151"/>
      <c r="AF6" s="151"/>
      <c r="AG6" s="151"/>
      <c r="AH6" s="151"/>
    </row>
    <row r="7" spans="2:34" x14ac:dyDescent="0.25">
      <c r="B7" s="69">
        <v>7.77</v>
      </c>
      <c r="C7" s="69">
        <v>-10</v>
      </c>
      <c r="D7" s="69">
        <v>7.1</v>
      </c>
      <c r="E7" s="69">
        <v>-7</v>
      </c>
      <c r="F7" s="69">
        <v>6.72</v>
      </c>
      <c r="G7" s="69">
        <v>-7</v>
      </c>
      <c r="H7" s="69">
        <v>4.96</v>
      </c>
      <c r="I7" s="69">
        <v>-3</v>
      </c>
      <c r="J7" s="117">
        <v>13.92</v>
      </c>
      <c r="K7" s="99"/>
      <c r="L7" s="69">
        <v>15.77</v>
      </c>
      <c r="M7" s="69">
        <v>-15</v>
      </c>
      <c r="N7" s="69">
        <v>7.96</v>
      </c>
      <c r="O7" s="20">
        <v>-20</v>
      </c>
      <c r="P7" s="118">
        <v>15.3</v>
      </c>
      <c r="Q7" s="88">
        <v>-3</v>
      </c>
      <c r="R7" s="118">
        <v>7.6999999999999993</v>
      </c>
      <c r="S7" s="118">
        <v>-5</v>
      </c>
      <c r="T7" s="118">
        <v>16.8</v>
      </c>
      <c r="U7" s="118">
        <v>-32</v>
      </c>
      <c r="V7" s="118">
        <v>16.739999999999998</v>
      </c>
      <c r="W7" s="118">
        <v>-18</v>
      </c>
      <c r="X7" s="264">
        <v>10.88</v>
      </c>
      <c r="Y7" s="149"/>
      <c r="Z7" s="118">
        <v>15.3</v>
      </c>
      <c r="AA7" s="118">
        <v>-15</v>
      </c>
      <c r="AB7" s="151"/>
      <c r="AC7" s="151"/>
      <c r="AD7" s="151"/>
      <c r="AE7" s="151"/>
      <c r="AF7" s="151"/>
      <c r="AG7" s="151"/>
      <c r="AH7" s="151"/>
    </row>
    <row r="8" spans="2:34" x14ac:dyDescent="0.25">
      <c r="B8" s="117">
        <v>8.6999999999999993</v>
      </c>
      <c r="C8" s="99"/>
      <c r="D8" s="117">
        <v>7.65</v>
      </c>
      <c r="E8" s="99"/>
      <c r="F8" s="117">
        <v>8.43</v>
      </c>
      <c r="G8" s="99"/>
      <c r="H8" s="117">
        <v>5.26</v>
      </c>
      <c r="I8" s="99"/>
      <c r="J8" s="99"/>
      <c r="K8" s="99"/>
      <c r="L8" s="69">
        <v>17.73</v>
      </c>
      <c r="M8" s="69">
        <v>2</v>
      </c>
      <c r="N8" s="69">
        <v>11</v>
      </c>
      <c r="O8" s="20">
        <v>-5</v>
      </c>
      <c r="P8" s="118">
        <v>19</v>
      </c>
      <c r="Q8" s="88">
        <v>-5</v>
      </c>
      <c r="R8" s="118">
        <v>9.8000000000000007</v>
      </c>
      <c r="S8" s="118">
        <v>0</v>
      </c>
      <c r="T8" s="118">
        <v>17</v>
      </c>
      <c r="U8" s="118">
        <v>-25</v>
      </c>
      <c r="V8" s="118">
        <v>19.760000000000002</v>
      </c>
      <c r="W8" s="118">
        <v>-10</v>
      </c>
      <c r="X8" s="149"/>
      <c r="Y8" s="149"/>
      <c r="Z8" s="117">
        <v>17.3</v>
      </c>
      <c r="AA8" s="149"/>
      <c r="AB8" s="151"/>
      <c r="AC8" s="151"/>
      <c r="AD8" s="151"/>
      <c r="AE8" s="151"/>
      <c r="AF8" s="151"/>
      <c r="AG8" s="151"/>
      <c r="AH8" s="151"/>
    </row>
    <row r="9" spans="2:34" x14ac:dyDescent="0.25">
      <c r="B9" s="99"/>
      <c r="C9" s="99"/>
      <c r="D9" s="99"/>
      <c r="E9" s="99"/>
      <c r="F9" s="99"/>
      <c r="G9" s="99"/>
      <c r="H9" s="99"/>
      <c r="I9" s="99"/>
      <c r="J9" s="99"/>
      <c r="K9" s="99"/>
      <c r="L9" s="69">
        <v>24.09</v>
      </c>
      <c r="M9" s="69">
        <v>5</v>
      </c>
      <c r="N9" s="117">
        <v>12.2</v>
      </c>
      <c r="O9" s="99"/>
      <c r="P9" s="118">
        <v>21</v>
      </c>
      <c r="Q9" s="88">
        <v>-10</v>
      </c>
      <c r="R9" s="118">
        <v>13</v>
      </c>
      <c r="S9" s="118">
        <v>7</v>
      </c>
      <c r="T9" s="117">
        <v>17.5</v>
      </c>
      <c r="U9" s="149"/>
      <c r="V9" s="117">
        <v>21.1</v>
      </c>
      <c r="W9" s="149"/>
      <c r="X9" s="149"/>
      <c r="Y9" s="149"/>
      <c r="Z9" s="149"/>
      <c r="AA9" s="149"/>
      <c r="AB9" s="151"/>
      <c r="AC9" s="151"/>
      <c r="AD9" s="151"/>
      <c r="AE9" s="151"/>
      <c r="AF9" s="151"/>
      <c r="AG9" s="151"/>
      <c r="AH9" s="151"/>
    </row>
    <row r="10" spans="2:34" x14ac:dyDescent="0.25"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121">
        <v>27.48</v>
      </c>
      <c r="M10" s="69">
        <v>0</v>
      </c>
      <c r="N10" s="99"/>
      <c r="O10" s="99"/>
      <c r="P10" s="117">
        <v>22.48</v>
      </c>
      <c r="Q10" s="149"/>
      <c r="R10" s="118">
        <v>19.899999999999999</v>
      </c>
      <c r="S10" s="118">
        <v>3</v>
      </c>
      <c r="T10" s="149"/>
      <c r="U10" s="149"/>
      <c r="V10" s="149"/>
      <c r="W10" s="149"/>
      <c r="X10" s="149"/>
      <c r="Y10" s="149"/>
      <c r="Z10" s="149"/>
      <c r="AA10" s="149"/>
      <c r="AB10" s="151"/>
      <c r="AC10" s="151"/>
      <c r="AD10" s="151"/>
      <c r="AE10" s="151"/>
      <c r="AF10" s="151"/>
      <c r="AG10" s="151"/>
      <c r="AH10" s="151"/>
    </row>
    <row r="11" spans="2:34" x14ac:dyDescent="0.25">
      <c r="B11" s="99"/>
      <c r="C11" s="99"/>
      <c r="D11" s="99"/>
      <c r="E11" s="99"/>
      <c r="F11" s="99"/>
      <c r="G11" s="99"/>
      <c r="H11" s="99"/>
      <c r="I11" s="99"/>
      <c r="J11" s="99"/>
      <c r="K11" s="99"/>
      <c r="L11" s="69">
        <v>28.5</v>
      </c>
      <c r="M11" s="69">
        <v>-5</v>
      </c>
      <c r="N11" s="99"/>
      <c r="O11" s="99"/>
      <c r="P11" s="149"/>
      <c r="Q11" s="149"/>
      <c r="R11" s="118">
        <v>21.8</v>
      </c>
      <c r="S11" s="118">
        <v>0</v>
      </c>
      <c r="T11" s="149"/>
      <c r="U11" s="149"/>
      <c r="V11" s="149"/>
      <c r="W11" s="149"/>
      <c r="X11" s="149"/>
      <c r="Y11" s="149"/>
      <c r="Z11" s="149"/>
      <c r="AA11" s="149"/>
      <c r="AB11" s="151"/>
      <c r="AC11" s="151"/>
      <c r="AD11" s="151"/>
      <c r="AE11" s="151"/>
      <c r="AF11" s="151"/>
      <c r="AG11" s="151"/>
      <c r="AH11" s="151"/>
    </row>
    <row r="12" spans="2:34" x14ac:dyDescent="0.25">
      <c r="B12" s="99"/>
      <c r="C12" s="99"/>
      <c r="D12" s="99"/>
      <c r="E12" s="99"/>
      <c r="F12" s="99"/>
      <c r="G12" s="99"/>
      <c r="H12" s="99"/>
      <c r="I12" s="99"/>
      <c r="J12" s="99"/>
      <c r="K12" s="99"/>
      <c r="L12" s="117">
        <v>30.5</v>
      </c>
      <c r="M12" s="99"/>
      <c r="N12" s="99"/>
      <c r="O12" s="99"/>
      <c r="P12" s="149"/>
      <c r="Q12" s="149"/>
      <c r="R12" s="118">
        <v>24.4</v>
      </c>
      <c r="S12" s="118">
        <v>6</v>
      </c>
      <c r="T12" s="149"/>
      <c r="U12" s="149"/>
      <c r="V12" s="149"/>
      <c r="W12" s="149"/>
      <c r="X12" s="149"/>
      <c r="Y12" s="149"/>
      <c r="Z12" s="149"/>
      <c r="AA12" s="149"/>
      <c r="AB12" s="151"/>
      <c r="AC12" s="151"/>
      <c r="AD12" s="151"/>
      <c r="AE12" s="151"/>
      <c r="AF12" s="151"/>
      <c r="AG12" s="151"/>
      <c r="AH12" s="151"/>
    </row>
    <row r="13" spans="2:34" x14ac:dyDescent="0.25"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118">
        <v>29.85</v>
      </c>
      <c r="S13" s="118">
        <v>0</v>
      </c>
      <c r="T13" s="149"/>
      <c r="U13" s="149"/>
      <c r="V13" s="149"/>
      <c r="W13" s="149"/>
      <c r="X13" s="149"/>
      <c r="Y13" s="149"/>
      <c r="Z13" s="149"/>
      <c r="AA13" s="149"/>
      <c r="AB13" s="151"/>
      <c r="AC13" s="151"/>
      <c r="AD13" s="151"/>
      <c r="AE13" s="151"/>
      <c r="AF13" s="151"/>
      <c r="AG13" s="151"/>
      <c r="AH13" s="151"/>
    </row>
    <row r="14" spans="2:34" x14ac:dyDescent="0.25">
      <c r="B14" s="99"/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118">
        <v>41.1</v>
      </c>
      <c r="S14" s="118">
        <v>-5</v>
      </c>
      <c r="T14" s="149"/>
      <c r="U14" s="149"/>
      <c r="V14" s="149"/>
      <c r="W14" s="149"/>
      <c r="X14" s="149"/>
      <c r="Y14" s="149"/>
      <c r="Z14" s="149"/>
      <c r="AA14" s="149"/>
      <c r="AB14" s="151"/>
      <c r="AC14" s="151"/>
      <c r="AD14" s="151"/>
      <c r="AE14" s="151"/>
      <c r="AF14" s="151"/>
      <c r="AG14" s="151"/>
      <c r="AH14" s="151"/>
    </row>
    <row r="15" spans="2:34" x14ac:dyDescent="0.25">
      <c r="B15" s="99"/>
      <c r="C15" s="99"/>
      <c r="D15" s="99"/>
      <c r="E15" s="99"/>
      <c r="F15" s="99"/>
      <c r="G15" s="99"/>
      <c r="H15" s="99"/>
      <c r="I15" s="99"/>
      <c r="J15" s="99"/>
      <c r="K15" s="99"/>
      <c r="L15" s="99"/>
      <c r="M15" s="99"/>
      <c r="N15" s="99"/>
      <c r="O15" s="99"/>
      <c r="P15" s="99"/>
      <c r="Q15" s="99"/>
      <c r="R15" s="117">
        <v>42.4</v>
      </c>
      <c r="S15" s="149"/>
      <c r="T15" s="149"/>
      <c r="U15" s="149"/>
      <c r="V15" s="149"/>
      <c r="W15" s="149"/>
      <c r="X15" s="149"/>
      <c r="Y15" s="149"/>
      <c r="Z15" s="149"/>
      <c r="AA15" s="149"/>
      <c r="AB15" s="151"/>
      <c r="AC15" s="151"/>
      <c r="AD15" s="151"/>
      <c r="AE15" s="151"/>
      <c r="AF15" s="151"/>
      <c r="AG15" s="151"/>
      <c r="AH15" s="151"/>
    </row>
    <row r="16" spans="2:34" x14ac:dyDescent="0.25">
      <c r="B16" s="102">
        <f>B8</f>
        <v>8.6999999999999993</v>
      </c>
      <c r="C16" s="102">
        <f t="shared" ref="C16:AA16" si="0">AVERAGE(C4:C15)</f>
        <v>-10.5</v>
      </c>
      <c r="D16" s="102">
        <f>D8</f>
        <v>7.65</v>
      </c>
      <c r="E16" s="102">
        <f t="shared" si="0"/>
        <v>-11.5</v>
      </c>
      <c r="F16" s="102">
        <f>F8</f>
        <v>8.43</v>
      </c>
      <c r="G16" s="102">
        <f t="shared" si="0"/>
        <v>-16.5</v>
      </c>
      <c r="H16" s="102">
        <f>H8</f>
        <v>5.26</v>
      </c>
      <c r="I16" s="102">
        <f t="shared" si="0"/>
        <v>-19.5</v>
      </c>
      <c r="J16" s="102">
        <f>J7</f>
        <v>13.92</v>
      </c>
      <c r="K16" s="102">
        <f t="shared" si="0"/>
        <v>-4</v>
      </c>
      <c r="L16" s="102">
        <f>L12</f>
        <v>30.5</v>
      </c>
      <c r="M16" s="102">
        <f t="shared" si="0"/>
        <v>-3.5</v>
      </c>
      <c r="N16" s="102">
        <f>N9</f>
        <v>12.2</v>
      </c>
      <c r="O16" s="102">
        <f t="shared" si="0"/>
        <v>-21.2</v>
      </c>
      <c r="P16" s="102">
        <f>P10</f>
        <v>22.48</v>
      </c>
      <c r="Q16" s="102">
        <f t="shared" si="0"/>
        <v>-1.8333333333333333</v>
      </c>
      <c r="R16" s="102">
        <f>R15</f>
        <v>42.4</v>
      </c>
      <c r="S16" s="102">
        <f t="shared" si="0"/>
        <v>-3.5454545454545454</v>
      </c>
      <c r="T16" s="102">
        <f>T9</f>
        <v>17.5</v>
      </c>
      <c r="U16" s="102">
        <f t="shared" si="0"/>
        <v>-14.4</v>
      </c>
      <c r="V16" s="102">
        <f>V9</f>
        <v>21.1</v>
      </c>
      <c r="W16" s="102">
        <f t="shared" si="0"/>
        <v>-8</v>
      </c>
      <c r="X16" s="102">
        <f>X7</f>
        <v>10.88</v>
      </c>
      <c r="Y16" s="102">
        <f t="shared" si="0"/>
        <v>-8.3333333333333339</v>
      </c>
      <c r="Z16" s="102">
        <f>Z8</f>
        <v>17.3</v>
      </c>
      <c r="AA16" s="102">
        <f t="shared" si="0"/>
        <v>-7.75</v>
      </c>
      <c r="AB16" s="151"/>
      <c r="AC16" s="151"/>
      <c r="AD16" s="151"/>
      <c r="AE16" s="151"/>
      <c r="AF16" s="151"/>
      <c r="AG16" s="151"/>
      <c r="AH16" s="151"/>
    </row>
    <row r="17" spans="1:34" x14ac:dyDescent="0.25">
      <c r="A17" s="134"/>
      <c r="B17" s="239" t="s">
        <v>22</v>
      </c>
      <c r="C17" s="239" t="s">
        <v>32</v>
      </c>
      <c r="E17" s="153"/>
      <c r="F17" s="153"/>
      <c r="G17" s="153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</row>
    <row r="18" spans="1:34" x14ac:dyDescent="0.25">
      <c r="A18" s="137" t="s">
        <v>172</v>
      </c>
      <c r="B18" s="159">
        <f>AVERAGE(B16,D16,F16,H16,J16,L16,N16,P16,R16,T16,V16,X16,Z16)</f>
        <v>16.793846153846154</v>
      </c>
      <c r="C18" s="159">
        <f>AVERAGE(C16,E16,G16,I16,K16,M16,O16,Q16,S16,U16,W16,Y16,AA16)</f>
        <v>-10.043240093240094</v>
      </c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</row>
    <row r="19" spans="1:34" x14ac:dyDescent="0.25">
      <c r="A19" s="137" t="s">
        <v>173</v>
      </c>
      <c r="B19" s="137">
        <f>STDEV(B16,D16,F16,H16,J16,L16,N16,P16,R16,T16,V16,X16,Z16)</f>
        <v>10.454678807804614</v>
      </c>
      <c r="C19" s="137">
        <f>STDEV(C16,E16,G16,I16,K16,M16,O16,Q16,S16,U16,W16,Y16,AA16)</f>
        <v>6.3128280315652443</v>
      </c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1"/>
      <c r="T19" s="151"/>
      <c r="U19" s="151"/>
      <c r="V19" s="151"/>
      <c r="W19" s="151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</row>
    <row r="20" spans="1:34" x14ac:dyDescent="0.25">
      <c r="E20" s="153"/>
      <c r="F20" s="153"/>
      <c r="G20" s="153"/>
      <c r="H20" s="153"/>
      <c r="I20" s="153"/>
      <c r="J20" s="153"/>
      <c r="K20" s="153"/>
      <c r="L20" s="153"/>
      <c r="N20" s="153"/>
      <c r="O20" s="153"/>
      <c r="P20" s="153"/>
      <c r="Q20" s="153"/>
      <c r="R20" s="153"/>
      <c r="S20" s="151"/>
      <c r="T20" s="151"/>
      <c r="U20" s="151"/>
      <c r="V20" s="151"/>
      <c r="W20" s="151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</row>
    <row r="21" spans="1:34" x14ac:dyDescent="0.25">
      <c r="E21" s="153"/>
      <c r="F21" s="153"/>
      <c r="G21" s="153"/>
      <c r="H21" s="153"/>
      <c r="I21" s="153"/>
      <c r="J21" s="153"/>
      <c r="K21" s="153"/>
      <c r="L21" s="153"/>
      <c r="N21" s="153"/>
      <c r="O21" s="153"/>
      <c r="P21" s="153"/>
      <c r="Q21" s="153"/>
      <c r="R21" s="153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</row>
    <row r="22" spans="1:34" x14ac:dyDescent="0.25">
      <c r="L22" s="153"/>
      <c r="N22" s="153"/>
      <c r="Q22" s="153"/>
      <c r="R22" s="153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</row>
    <row r="23" spans="1:34" x14ac:dyDescent="0.25">
      <c r="L23" s="153"/>
      <c r="N23" s="153"/>
      <c r="Q23" s="151"/>
      <c r="R23" s="151"/>
      <c r="S23" s="151"/>
      <c r="T23" s="151"/>
      <c r="U23" s="151"/>
      <c r="V23" s="151"/>
      <c r="W23" s="151"/>
      <c r="X23" s="151"/>
      <c r="Y23" s="151"/>
      <c r="Z23" s="151"/>
      <c r="AA23" s="151"/>
      <c r="AB23" s="151"/>
      <c r="AC23" s="151"/>
      <c r="AD23" s="151"/>
      <c r="AE23" s="151"/>
      <c r="AF23" s="151"/>
      <c r="AG23" s="151"/>
      <c r="AH23" s="151"/>
    </row>
    <row r="24" spans="1:34" x14ac:dyDescent="0.25">
      <c r="L24" s="153"/>
      <c r="N24" s="153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151"/>
      <c r="AE24" s="151"/>
      <c r="AF24" s="151"/>
      <c r="AG24" s="151"/>
      <c r="AH24" s="151"/>
    </row>
    <row r="25" spans="1:34" x14ac:dyDescent="0.25">
      <c r="L25" s="153"/>
      <c r="Q25" s="151"/>
      <c r="R25" s="151"/>
      <c r="S25" s="151"/>
      <c r="T25" s="151"/>
      <c r="U25" s="151"/>
      <c r="V25" s="151"/>
      <c r="W25" s="151"/>
      <c r="X25" s="151"/>
      <c r="Y25" s="151"/>
      <c r="Z25" s="151"/>
      <c r="AA25" s="151"/>
      <c r="AB25" s="151"/>
      <c r="AC25" s="151"/>
      <c r="AD25" s="151"/>
      <c r="AE25" s="151"/>
      <c r="AF25" s="151"/>
      <c r="AG25" s="151"/>
      <c r="AH25" s="151"/>
    </row>
    <row r="26" spans="1:34" x14ac:dyDescent="0.25">
      <c r="L26" s="153"/>
      <c r="Q26" s="151"/>
      <c r="R26" s="151"/>
      <c r="S26" s="151"/>
      <c r="T26" s="151"/>
      <c r="U26" s="151"/>
      <c r="V26" s="151"/>
      <c r="W26" s="151"/>
      <c r="X26" s="151"/>
      <c r="Y26" s="151"/>
      <c r="Z26" s="151"/>
      <c r="AA26" s="151"/>
      <c r="AB26" s="151"/>
      <c r="AC26" s="151"/>
      <c r="AD26" s="151"/>
      <c r="AE26" s="151"/>
      <c r="AF26" s="151"/>
      <c r="AG26" s="151"/>
      <c r="AH26" s="151"/>
    </row>
    <row r="27" spans="1:34" x14ac:dyDescent="0.25">
      <c r="L27" s="153"/>
      <c r="Q27" s="151"/>
      <c r="R27" s="151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  <c r="AF27" s="151"/>
      <c r="AG27" s="151"/>
      <c r="AH27" s="151"/>
    </row>
    <row r="28" spans="1:34" x14ac:dyDescent="0.25">
      <c r="L28" s="153"/>
      <c r="Q28" s="151"/>
      <c r="R28" s="151"/>
      <c r="S28" s="151"/>
      <c r="T28" s="151"/>
      <c r="U28" s="151"/>
      <c r="V28" s="151"/>
      <c r="W28" s="151"/>
      <c r="X28" s="151"/>
      <c r="Y28" s="151"/>
      <c r="Z28" s="151"/>
      <c r="AA28" s="151"/>
      <c r="AB28" s="151"/>
      <c r="AC28" s="151"/>
      <c r="AD28" s="151"/>
      <c r="AE28" s="151"/>
      <c r="AF28" s="151"/>
      <c r="AG28" s="151"/>
      <c r="AH28" s="151"/>
    </row>
    <row r="29" spans="1:34" x14ac:dyDescent="0.25">
      <c r="L29" s="153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</row>
    <row r="30" spans="1:34" x14ac:dyDescent="0.25">
      <c r="L30" s="153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</row>
    <row r="31" spans="1:34" x14ac:dyDescent="0.25">
      <c r="L31" s="153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</row>
    <row r="32" spans="1:34" x14ac:dyDescent="0.25">
      <c r="L32" s="153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</row>
    <row r="33" spans="2:49" x14ac:dyDescent="0.25">
      <c r="L33" s="153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</row>
    <row r="34" spans="2:49" x14ac:dyDescent="0.25">
      <c r="L34" s="153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</row>
    <row r="35" spans="2:49" x14ac:dyDescent="0.25">
      <c r="L35" s="153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</row>
    <row r="36" spans="2:49" x14ac:dyDescent="0.25">
      <c r="L36" s="153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</row>
    <row r="37" spans="2:49" x14ac:dyDescent="0.25">
      <c r="B37" s="154"/>
      <c r="C37" s="154"/>
      <c r="E37" s="154"/>
      <c r="F37" s="154"/>
      <c r="G37" s="154"/>
      <c r="H37" s="154"/>
      <c r="I37" s="154"/>
      <c r="J37" s="154"/>
      <c r="K37" s="154"/>
      <c r="L37" s="154"/>
      <c r="M37" s="154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</row>
    <row r="38" spans="2:49" x14ac:dyDescent="0.25">
      <c r="B38" s="155"/>
      <c r="C38" s="155"/>
      <c r="E38" s="155"/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  <c r="AS38" s="155"/>
      <c r="AT38" s="155"/>
      <c r="AU38" s="155"/>
      <c r="AV38" s="155"/>
      <c r="AW38" s="155"/>
    </row>
    <row r="39" spans="2:49" x14ac:dyDescent="0.25">
      <c r="B39" s="155"/>
      <c r="C39" s="155"/>
      <c r="E39" s="156"/>
      <c r="F39" s="155"/>
      <c r="G39" s="155"/>
      <c r="H39" s="155"/>
      <c r="I39" s="155"/>
      <c r="J39" s="155"/>
      <c r="K39" s="156"/>
      <c r="L39" s="155"/>
      <c r="M39" s="155"/>
      <c r="N39" s="155"/>
      <c r="O39" s="155"/>
      <c r="P39" s="155"/>
      <c r="Q39" s="156"/>
      <c r="R39" s="155"/>
      <c r="S39" s="155"/>
      <c r="T39" s="155"/>
      <c r="U39" s="155"/>
      <c r="V39" s="155"/>
      <c r="W39" s="156"/>
      <c r="X39" s="155"/>
      <c r="Y39" s="155"/>
      <c r="Z39" s="155"/>
      <c r="AA39" s="155"/>
      <c r="AB39" s="155"/>
      <c r="AC39" s="156"/>
      <c r="AD39" s="155"/>
      <c r="AE39" s="155"/>
      <c r="AF39" s="155"/>
      <c r="AG39" s="155"/>
      <c r="AH39" s="155"/>
      <c r="AI39" s="156"/>
      <c r="AJ39" s="155"/>
      <c r="AK39" s="155"/>
      <c r="AL39" s="155"/>
      <c r="AM39" s="155"/>
      <c r="AN39" s="155"/>
      <c r="AO39" s="156"/>
      <c r="AP39" s="155"/>
      <c r="AQ39" s="155"/>
      <c r="AR39" s="155"/>
      <c r="AS39" s="155"/>
      <c r="AT39" s="155"/>
      <c r="AU39" s="156"/>
      <c r="AV39" s="155"/>
      <c r="AW39" s="155"/>
    </row>
    <row r="40" spans="2:49" x14ac:dyDescent="0.25">
      <c r="G40" s="153"/>
      <c r="M40" s="153"/>
      <c r="S40" s="153"/>
      <c r="Y40" s="153"/>
      <c r="AE40" s="153"/>
      <c r="AK40" s="153"/>
      <c r="AQ40" s="153"/>
      <c r="AR40" s="153"/>
      <c r="AW40" s="153"/>
    </row>
    <row r="41" spans="2:49" x14ac:dyDescent="0.25">
      <c r="F41" s="153"/>
      <c r="L41" s="153"/>
      <c r="R41" s="153"/>
      <c r="X41" s="153"/>
      <c r="AD41" s="153"/>
      <c r="AJ41" s="153"/>
      <c r="AP41" s="153"/>
      <c r="AV41" s="153"/>
    </row>
    <row r="42" spans="2:49" x14ac:dyDescent="0.25">
      <c r="G42" s="153"/>
      <c r="M42" s="153"/>
      <c r="S42" s="153"/>
      <c r="Y42" s="153"/>
      <c r="AE42" s="153"/>
      <c r="AK42" s="153"/>
      <c r="AQ42" s="153"/>
      <c r="AR42" s="153"/>
      <c r="AW42" s="153"/>
    </row>
    <row r="43" spans="2:49" x14ac:dyDescent="0.25">
      <c r="F43" s="153"/>
      <c r="L43" s="153"/>
      <c r="R43" s="153"/>
      <c r="X43" s="153"/>
      <c r="AD43" s="153"/>
      <c r="AJ43" s="153"/>
      <c r="AP43" s="153"/>
      <c r="AT43" s="151"/>
      <c r="AV43" s="153"/>
    </row>
    <row r="44" spans="2:49" x14ac:dyDescent="0.25">
      <c r="G44" s="153"/>
      <c r="M44" s="153"/>
      <c r="S44" s="153"/>
      <c r="Y44" s="153"/>
      <c r="AE44" s="153"/>
      <c r="AK44" s="153"/>
      <c r="AQ44" s="153"/>
      <c r="AR44" s="153"/>
      <c r="AW44" s="153"/>
    </row>
    <row r="45" spans="2:49" x14ac:dyDescent="0.25">
      <c r="F45" s="153"/>
      <c r="L45" s="153"/>
      <c r="R45" s="153"/>
      <c r="X45" s="153"/>
      <c r="AD45" s="153"/>
      <c r="AJ45" s="153"/>
      <c r="AP45" s="153"/>
      <c r="AT45" s="151"/>
      <c r="AV45" s="153"/>
    </row>
    <row r="46" spans="2:49" x14ac:dyDescent="0.25">
      <c r="G46" s="153"/>
      <c r="M46" s="153"/>
      <c r="S46" s="153"/>
      <c r="Y46" s="153"/>
      <c r="AE46" s="153"/>
      <c r="AK46" s="153"/>
      <c r="AQ46" s="153"/>
      <c r="AR46" s="153"/>
      <c r="AW46" s="153"/>
    </row>
    <row r="47" spans="2:49" x14ac:dyDescent="0.25">
      <c r="F47" s="153"/>
      <c r="L47" s="153"/>
      <c r="R47" s="153"/>
      <c r="X47" s="153"/>
      <c r="AD47" s="153"/>
      <c r="AJ47" s="153"/>
      <c r="AP47" s="153"/>
      <c r="AT47" s="151"/>
      <c r="AV47" s="153"/>
    </row>
    <row r="48" spans="2:49" x14ac:dyDescent="0.25">
      <c r="G48" s="153"/>
      <c r="M48" s="153"/>
      <c r="S48" s="153"/>
      <c r="Y48" s="153"/>
      <c r="AE48" s="153"/>
      <c r="AK48" s="153"/>
      <c r="AQ48" s="153"/>
      <c r="AR48" s="151"/>
      <c r="AW48" s="153"/>
    </row>
    <row r="49" spans="2:49" x14ac:dyDescent="0.25">
      <c r="F49" s="153"/>
      <c r="L49" s="153"/>
      <c r="R49" s="153"/>
      <c r="X49" s="153"/>
      <c r="AD49" s="153"/>
      <c r="AJ49" s="153"/>
      <c r="AP49" s="153"/>
      <c r="AT49" s="153"/>
      <c r="AV49" s="153"/>
    </row>
    <row r="50" spans="2:49" x14ac:dyDescent="0.25">
      <c r="B50" s="152"/>
      <c r="G50" s="153"/>
      <c r="M50" s="153"/>
      <c r="S50" s="153"/>
      <c r="Y50" s="153"/>
      <c r="AE50" s="153"/>
      <c r="AK50" s="153"/>
      <c r="AQ50" s="153"/>
      <c r="AR50" s="151"/>
      <c r="AW50" s="153"/>
    </row>
    <row r="51" spans="2:49" x14ac:dyDescent="0.25">
      <c r="AJ51" s="153"/>
      <c r="AP51" s="153"/>
      <c r="AT51" s="151"/>
      <c r="AV51" s="153"/>
    </row>
    <row r="52" spans="2:49" x14ac:dyDescent="0.25">
      <c r="AK52" s="153"/>
      <c r="AQ52" s="153"/>
      <c r="AR52" s="153"/>
      <c r="AW52" s="153"/>
    </row>
    <row r="53" spans="2:49" x14ac:dyDescent="0.25">
      <c r="AJ53" s="153"/>
      <c r="AT53" s="151"/>
      <c r="AV53" s="153"/>
    </row>
    <row r="54" spans="2:49" x14ac:dyDescent="0.25">
      <c r="AK54" s="153"/>
      <c r="AR54" s="153"/>
      <c r="AW54" s="153"/>
    </row>
    <row r="55" spans="2:49" x14ac:dyDescent="0.25">
      <c r="AJ55" s="153"/>
    </row>
    <row r="56" spans="2:49" x14ac:dyDescent="0.25">
      <c r="AK56" s="153"/>
    </row>
    <row r="57" spans="2:49" x14ac:dyDescent="0.25">
      <c r="AJ57" s="153"/>
    </row>
    <row r="58" spans="2:49" x14ac:dyDescent="0.25">
      <c r="AK58" s="153"/>
    </row>
  </sheetData>
  <mergeCells count="13">
    <mergeCell ref="V1:W1"/>
    <mergeCell ref="X1:Y1"/>
    <mergeCell ref="Z1:AA1"/>
    <mergeCell ref="J1:K1"/>
    <mergeCell ref="L1:M1"/>
    <mergeCell ref="N1:O1"/>
    <mergeCell ref="P1:Q1"/>
    <mergeCell ref="R1:S1"/>
    <mergeCell ref="B1:C1"/>
    <mergeCell ref="D1:E1"/>
    <mergeCell ref="F1:G1"/>
    <mergeCell ref="H1:I1"/>
    <mergeCell ref="T1:U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5"/>
  <sheetViews>
    <sheetView topLeftCell="N1" workbookViewId="0">
      <selection activeCell="C6" sqref="C6"/>
    </sheetView>
  </sheetViews>
  <sheetFormatPr baseColWidth="10" defaultRowHeight="15" x14ac:dyDescent="0.25"/>
  <sheetData>
    <row r="1" spans="1:33" s="1" customFormat="1" x14ac:dyDescent="0.25">
      <c r="A1" s="1" t="s">
        <v>6</v>
      </c>
      <c r="B1" s="268" t="s">
        <v>7</v>
      </c>
      <c r="C1" s="269"/>
      <c r="D1" s="268" t="s">
        <v>8</v>
      </c>
      <c r="E1" s="269"/>
      <c r="F1" s="268" t="s">
        <v>9</v>
      </c>
      <c r="G1" s="269"/>
      <c r="H1" s="268" t="s">
        <v>10</v>
      </c>
      <c r="I1" s="269"/>
      <c r="J1" s="268" t="s">
        <v>11</v>
      </c>
      <c r="K1" s="269"/>
      <c r="L1" s="268" t="s">
        <v>12</v>
      </c>
      <c r="M1" s="269"/>
      <c r="N1" s="268" t="s">
        <v>13</v>
      </c>
      <c r="O1" s="269"/>
      <c r="P1" s="268" t="s">
        <v>14</v>
      </c>
      <c r="Q1" s="269"/>
      <c r="R1" s="303" t="s">
        <v>15</v>
      </c>
      <c r="S1" s="304"/>
      <c r="T1" s="268" t="s">
        <v>16</v>
      </c>
      <c r="U1" s="269"/>
      <c r="V1" s="268" t="s">
        <v>17</v>
      </c>
      <c r="W1" s="269"/>
      <c r="X1" s="268" t="s">
        <v>18</v>
      </c>
      <c r="Y1" s="269"/>
      <c r="Z1" s="302" t="s">
        <v>19</v>
      </c>
      <c r="AA1" s="269"/>
    </row>
    <row r="2" spans="1:33" s="1" customFormat="1" ht="15.75" thickBot="1" x14ac:dyDescent="0.3">
      <c r="B2" s="18" t="s">
        <v>22</v>
      </c>
      <c r="C2" s="6" t="s">
        <v>32</v>
      </c>
      <c r="D2" s="18" t="s">
        <v>22</v>
      </c>
      <c r="E2" s="6" t="s">
        <v>32</v>
      </c>
      <c r="F2" s="18" t="s">
        <v>22</v>
      </c>
      <c r="G2" s="6" t="s">
        <v>32</v>
      </c>
      <c r="H2" s="18" t="s">
        <v>22</v>
      </c>
      <c r="I2" s="6" t="s">
        <v>32</v>
      </c>
      <c r="J2" s="18" t="s">
        <v>22</v>
      </c>
      <c r="K2" s="6" t="s">
        <v>32</v>
      </c>
      <c r="L2" s="18" t="s">
        <v>22</v>
      </c>
      <c r="M2" s="6" t="s">
        <v>32</v>
      </c>
      <c r="N2" s="18" t="s">
        <v>22</v>
      </c>
      <c r="O2" s="6" t="s">
        <v>32</v>
      </c>
      <c r="P2" s="18" t="s">
        <v>22</v>
      </c>
      <c r="Q2" s="6" t="s">
        <v>32</v>
      </c>
      <c r="R2" s="71" t="s">
        <v>22</v>
      </c>
      <c r="S2" s="80" t="s">
        <v>32</v>
      </c>
      <c r="T2" s="71" t="s">
        <v>22</v>
      </c>
      <c r="U2" s="80" t="s">
        <v>32</v>
      </c>
      <c r="V2" s="71" t="s">
        <v>22</v>
      </c>
      <c r="W2" s="80" t="s">
        <v>32</v>
      </c>
      <c r="X2" s="71" t="s">
        <v>22</v>
      </c>
      <c r="Y2" s="80" t="s">
        <v>32</v>
      </c>
      <c r="Z2" s="78" t="s">
        <v>22</v>
      </c>
      <c r="AA2" s="80" t="s">
        <v>32</v>
      </c>
    </row>
    <row r="3" spans="1:33" s="1" customFormat="1" x14ac:dyDescent="0.25">
      <c r="B3" s="16">
        <v>0</v>
      </c>
      <c r="C3" s="8">
        <v>0</v>
      </c>
      <c r="D3" s="16">
        <v>0</v>
      </c>
      <c r="E3" s="8">
        <v>0</v>
      </c>
      <c r="F3" s="16">
        <v>0</v>
      </c>
      <c r="G3" s="8">
        <v>5</v>
      </c>
      <c r="H3" s="16">
        <v>0</v>
      </c>
      <c r="I3" s="8">
        <v>0</v>
      </c>
      <c r="J3" s="16">
        <v>0</v>
      </c>
      <c r="K3" s="19">
        <v>6</v>
      </c>
      <c r="L3" s="16">
        <v>0</v>
      </c>
      <c r="M3" s="8">
        <v>0</v>
      </c>
      <c r="N3" s="16">
        <v>0</v>
      </c>
      <c r="O3" s="19">
        <v>-3</v>
      </c>
      <c r="P3" s="72">
        <v>0</v>
      </c>
      <c r="Q3" s="74">
        <v>0</v>
      </c>
      <c r="R3" s="72">
        <v>0</v>
      </c>
      <c r="S3" s="73">
        <v>0</v>
      </c>
      <c r="T3" s="72">
        <v>0</v>
      </c>
      <c r="U3" s="73">
        <v>0</v>
      </c>
      <c r="V3" s="72">
        <v>0</v>
      </c>
      <c r="W3" s="73">
        <v>0</v>
      </c>
      <c r="X3" s="72">
        <v>0</v>
      </c>
      <c r="Y3" s="74">
        <v>0</v>
      </c>
      <c r="Z3" s="72">
        <v>0</v>
      </c>
      <c r="AA3" s="73">
        <v>0</v>
      </c>
    </row>
    <row r="4" spans="1:33" s="1" customFormat="1" x14ac:dyDescent="0.25">
      <c r="B4" s="17" t="s">
        <v>121</v>
      </c>
      <c r="C4" s="4">
        <v>-15</v>
      </c>
      <c r="D4" s="17" t="s">
        <v>122</v>
      </c>
      <c r="E4" s="4">
        <v>-19</v>
      </c>
      <c r="F4" s="17" t="s">
        <v>122</v>
      </c>
      <c r="G4" s="4">
        <v>-31</v>
      </c>
      <c r="H4" s="17" t="s">
        <v>108</v>
      </c>
      <c r="I4" s="4">
        <v>12</v>
      </c>
      <c r="J4" s="17" t="s">
        <v>109</v>
      </c>
      <c r="K4" s="20">
        <v>6</v>
      </c>
      <c r="L4" s="17" t="s">
        <v>111</v>
      </c>
      <c r="M4" s="4">
        <v>-20</v>
      </c>
      <c r="N4" s="17" t="s">
        <v>117</v>
      </c>
      <c r="O4" s="20">
        <v>3</v>
      </c>
      <c r="P4" s="84" t="s">
        <v>120</v>
      </c>
      <c r="Q4" s="88">
        <v>5</v>
      </c>
      <c r="R4" s="84" t="s">
        <v>123</v>
      </c>
      <c r="S4" s="85">
        <v>-10</v>
      </c>
      <c r="T4" s="84" t="s">
        <v>124</v>
      </c>
      <c r="U4" s="85">
        <v>-20</v>
      </c>
      <c r="V4" s="84" t="s">
        <v>120</v>
      </c>
      <c r="W4" s="85">
        <v>-7</v>
      </c>
      <c r="X4" s="84" t="s">
        <v>81</v>
      </c>
      <c r="Y4" s="88">
        <v>-5</v>
      </c>
      <c r="Z4" s="84" t="s">
        <v>125</v>
      </c>
      <c r="AA4" s="85">
        <v>-3</v>
      </c>
      <c r="AB4" s="47"/>
      <c r="AC4" s="47"/>
      <c r="AD4" s="47"/>
      <c r="AE4" s="47"/>
      <c r="AF4" s="47"/>
      <c r="AG4" s="47"/>
    </row>
    <row r="5" spans="1:33" s="1" customFormat="1" x14ac:dyDescent="0.25">
      <c r="B5" s="17" t="s">
        <v>98</v>
      </c>
      <c r="C5" s="4">
        <v>-21</v>
      </c>
      <c r="D5" s="17" t="s">
        <v>101</v>
      </c>
      <c r="E5" s="4">
        <v>-24</v>
      </c>
      <c r="F5" s="17" t="s">
        <v>103</v>
      </c>
      <c r="G5" s="4">
        <v>-50</v>
      </c>
      <c r="H5" s="17" t="s">
        <v>105</v>
      </c>
      <c r="I5" s="4">
        <v>15</v>
      </c>
      <c r="J5" s="17" t="s">
        <v>125</v>
      </c>
      <c r="K5" s="20">
        <v>2</v>
      </c>
      <c r="L5" s="17" t="s">
        <v>126</v>
      </c>
      <c r="M5" s="4">
        <v>-15</v>
      </c>
      <c r="N5" s="17" t="s">
        <v>118</v>
      </c>
      <c r="O5" s="20">
        <v>6</v>
      </c>
      <c r="P5" s="84">
        <v>6</v>
      </c>
      <c r="Q5" s="88">
        <v>7</v>
      </c>
      <c r="R5" s="84" t="s">
        <v>127</v>
      </c>
      <c r="S5" s="85">
        <v>-13</v>
      </c>
      <c r="T5" s="84" t="s">
        <v>128</v>
      </c>
      <c r="U5" s="85">
        <v>-15</v>
      </c>
      <c r="V5" s="84" t="s">
        <v>129</v>
      </c>
      <c r="W5" s="85">
        <v>-12</v>
      </c>
      <c r="X5" s="84" t="s">
        <v>130</v>
      </c>
      <c r="Y5" s="88">
        <v>-5</v>
      </c>
      <c r="Z5" s="84" t="s">
        <v>131</v>
      </c>
      <c r="AA5" s="85">
        <v>1</v>
      </c>
      <c r="AB5" s="47"/>
      <c r="AC5" s="47"/>
      <c r="AD5" s="47"/>
      <c r="AE5" s="47"/>
      <c r="AF5" s="47"/>
      <c r="AG5" s="47"/>
    </row>
    <row r="6" spans="1:33" s="1" customFormat="1" ht="15.75" thickBot="1" x14ac:dyDescent="0.3">
      <c r="B6" s="17" t="s">
        <v>99</v>
      </c>
      <c r="C6" s="4">
        <v>-32</v>
      </c>
      <c r="D6" s="17" t="s">
        <v>102</v>
      </c>
      <c r="E6" s="4">
        <v>-39</v>
      </c>
      <c r="F6" s="17" t="s">
        <v>132</v>
      </c>
      <c r="G6" s="4">
        <v>-54</v>
      </c>
      <c r="H6" s="17" t="s">
        <v>106</v>
      </c>
      <c r="I6" s="4">
        <v>-75</v>
      </c>
      <c r="J6" s="18" t="s">
        <v>110</v>
      </c>
      <c r="K6" s="76">
        <v>-6</v>
      </c>
      <c r="L6" s="17" t="s">
        <v>112</v>
      </c>
      <c r="M6" s="4">
        <v>-15</v>
      </c>
      <c r="N6" s="17" t="s">
        <v>73</v>
      </c>
      <c r="O6" s="20">
        <v>-84</v>
      </c>
      <c r="P6" s="84" t="s">
        <v>133</v>
      </c>
      <c r="Q6" s="88">
        <v>7</v>
      </c>
      <c r="R6" s="84" t="s">
        <v>134</v>
      </c>
      <c r="S6" s="85">
        <v>-45</v>
      </c>
      <c r="T6" s="84" t="s">
        <v>135</v>
      </c>
      <c r="U6" s="85">
        <v>-15</v>
      </c>
      <c r="V6" s="84">
        <v>11</v>
      </c>
      <c r="W6" s="85">
        <v>-12</v>
      </c>
      <c r="X6" s="86" t="s">
        <v>136</v>
      </c>
      <c r="Y6" s="89">
        <v>-25</v>
      </c>
      <c r="Z6" s="84" t="s">
        <v>137</v>
      </c>
      <c r="AA6" s="85">
        <v>-16</v>
      </c>
      <c r="AB6" s="47"/>
      <c r="AC6" s="47"/>
      <c r="AD6" s="47"/>
      <c r="AE6" s="47"/>
      <c r="AF6" s="47"/>
      <c r="AG6" s="47"/>
    </row>
    <row r="7" spans="1:33" s="1" customFormat="1" ht="15.75" thickBot="1" x14ac:dyDescent="0.3">
      <c r="B7" s="18" t="s">
        <v>100</v>
      </c>
      <c r="C7" s="6">
        <v>-42</v>
      </c>
      <c r="D7" s="18" t="s">
        <v>138</v>
      </c>
      <c r="E7" s="6">
        <v>-46</v>
      </c>
      <c r="F7" s="18" t="s">
        <v>104</v>
      </c>
      <c r="G7" s="6">
        <v>-61</v>
      </c>
      <c r="H7" s="18" t="s">
        <v>107</v>
      </c>
      <c r="I7" s="6">
        <v>-78</v>
      </c>
      <c r="L7" s="17" t="s">
        <v>113</v>
      </c>
      <c r="M7" s="4">
        <v>-30</v>
      </c>
      <c r="N7" s="17" t="s">
        <v>119</v>
      </c>
      <c r="O7" s="20">
        <v>-104</v>
      </c>
      <c r="P7" s="84" t="s">
        <v>74</v>
      </c>
      <c r="Q7" s="88">
        <v>4</v>
      </c>
      <c r="R7" s="84" t="s">
        <v>125</v>
      </c>
      <c r="S7" s="85">
        <v>-50</v>
      </c>
      <c r="T7" s="84" t="s">
        <v>39</v>
      </c>
      <c r="U7" s="85">
        <v>-47</v>
      </c>
      <c r="V7" s="84" t="s">
        <v>139</v>
      </c>
      <c r="W7" s="85">
        <v>-30</v>
      </c>
      <c r="X7" s="47"/>
      <c r="Y7" s="47"/>
      <c r="Z7" s="86" t="s">
        <v>74</v>
      </c>
      <c r="AA7" s="87">
        <v>-31</v>
      </c>
      <c r="AB7" s="47"/>
      <c r="AC7" s="47"/>
      <c r="AD7" s="47"/>
      <c r="AE7" s="47"/>
      <c r="AF7" s="47"/>
      <c r="AG7" s="47"/>
    </row>
    <row r="8" spans="1:33" s="1" customFormat="1" ht="15.75" thickBot="1" x14ac:dyDescent="0.3">
      <c r="L8" s="17" t="s">
        <v>114</v>
      </c>
      <c r="M8" s="4">
        <v>-28</v>
      </c>
      <c r="N8" s="18">
        <v>11</v>
      </c>
      <c r="O8" s="76">
        <v>-109</v>
      </c>
      <c r="P8" s="84">
        <v>19</v>
      </c>
      <c r="Q8" s="88">
        <v>-1</v>
      </c>
      <c r="R8" s="84" t="s">
        <v>140</v>
      </c>
      <c r="S8" s="85">
        <v>-50</v>
      </c>
      <c r="T8" s="86">
        <v>17</v>
      </c>
      <c r="U8" s="87">
        <v>-72</v>
      </c>
      <c r="V8" s="86" t="s">
        <v>141</v>
      </c>
      <c r="W8" s="87">
        <v>-40</v>
      </c>
      <c r="X8" s="47"/>
      <c r="Y8" s="47"/>
      <c r="Z8" s="47"/>
      <c r="AA8" s="47"/>
      <c r="AB8" s="47"/>
      <c r="AC8" s="47"/>
      <c r="AD8" s="47"/>
      <c r="AE8" s="47"/>
      <c r="AF8" s="47"/>
      <c r="AG8" s="47"/>
    </row>
    <row r="9" spans="1:33" s="1" customFormat="1" ht="15.75" thickBot="1" x14ac:dyDescent="0.3">
      <c r="L9" s="17" t="s">
        <v>115</v>
      </c>
      <c r="M9" s="4">
        <v>-23</v>
      </c>
      <c r="P9" s="86">
        <v>21</v>
      </c>
      <c r="Q9" s="89">
        <v>-11</v>
      </c>
      <c r="R9" s="84">
        <v>13</v>
      </c>
      <c r="S9" s="85">
        <v>-43</v>
      </c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</row>
    <row r="10" spans="1:33" s="1" customFormat="1" x14ac:dyDescent="0.25">
      <c r="L10" s="83" t="s">
        <v>116</v>
      </c>
      <c r="M10" s="4">
        <v>-23</v>
      </c>
      <c r="P10" s="47"/>
      <c r="Q10" s="47"/>
      <c r="R10" s="84" t="s">
        <v>142</v>
      </c>
      <c r="S10" s="85">
        <v>-40</v>
      </c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</row>
    <row r="11" spans="1:33" s="1" customFormat="1" ht="15.75" thickBot="1" x14ac:dyDescent="0.3">
      <c r="L11" s="18" t="s">
        <v>97</v>
      </c>
      <c r="M11" s="6">
        <v>-28</v>
      </c>
      <c r="P11" s="47"/>
      <c r="Q11" s="47"/>
      <c r="R11" s="84" t="s">
        <v>143</v>
      </c>
      <c r="S11" s="85">
        <v>-40</v>
      </c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</row>
    <row r="12" spans="1:33" s="1" customFormat="1" x14ac:dyDescent="0.25">
      <c r="P12" s="47"/>
      <c r="Q12" s="47"/>
      <c r="R12" s="84" t="s">
        <v>144</v>
      </c>
      <c r="S12" s="85">
        <v>-34</v>
      </c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</row>
    <row r="13" spans="1:33" s="1" customFormat="1" x14ac:dyDescent="0.25">
      <c r="P13" s="47"/>
      <c r="Q13" s="47"/>
      <c r="R13" s="84" t="s">
        <v>145</v>
      </c>
      <c r="S13" s="85">
        <v>-34</v>
      </c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</row>
    <row r="14" spans="1:33" s="1" customFormat="1" ht="15.75" thickBot="1" x14ac:dyDescent="0.3">
      <c r="P14" s="47"/>
      <c r="Q14" s="47"/>
      <c r="R14" s="86" t="s">
        <v>146</v>
      </c>
      <c r="S14" s="87">
        <v>-39</v>
      </c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</row>
    <row r="15" spans="1:33" x14ac:dyDescent="0.25">
      <c r="P15" s="48">
        <v>8</v>
      </c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</row>
  </sheetData>
  <mergeCells count="13">
    <mergeCell ref="Z1:AA1"/>
    <mergeCell ref="N1:O1"/>
    <mergeCell ref="P1:Q1"/>
    <mergeCell ref="R1:S1"/>
    <mergeCell ref="T1:U1"/>
    <mergeCell ref="V1:W1"/>
    <mergeCell ref="X1:Y1"/>
    <mergeCell ref="L1:M1"/>
    <mergeCell ref="B1:C1"/>
    <mergeCell ref="D1:E1"/>
    <mergeCell ref="F1:G1"/>
    <mergeCell ref="H1:I1"/>
    <mergeCell ref="J1:K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Z60"/>
  <sheetViews>
    <sheetView showGridLines="0" topLeftCell="E1" zoomScale="80" zoomScaleNormal="80" workbookViewId="0">
      <selection activeCell="X8" sqref="X8"/>
    </sheetView>
  </sheetViews>
  <sheetFormatPr baseColWidth="10" defaultColWidth="11.42578125" defaultRowHeight="15" x14ac:dyDescent="0.25"/>
  <cols>
    <col min="1" max="1" width="19.28515625" style="1" bestFit="1" customWidth="1"/>
    <col min="2" max="2" width="8.42578125" style="1" customWidth="1"/>
    <col min="3" max="3" width="9.28515625" style="1" customWidth="1"/>
    <col min="4" max="4" width="11" style="1" customWidth="1"/>
    <col min="5" max="5" width="9.7109375" style="1" customWidth="1"/>
    <col min="6" max="7" width="9.28515625" style="1" customWidth="1"/>
    <col min="8" max="8" width="11.140625" style="1" bestFit="1" customWidth="1"/>
    <col min="9" max="27" width="9.28515625" style="1" customWidth="1"/>
    <col min="28" max="28" width="11.42578125" style="1"/>
    <col min="29" max="29" width="19.28515625" style="1" bestFit="1" customWidth="1"/>
    <col min="30" max="42" width="11.42578125" style="1"/>
    <col min="43" max="43" width="11.85546875" style="1" bestFit="1" customWidth="1"/>
    <col min="44" max="16384" width="11.42578125" style="1"/>
  </cols>
  <sheetData>
    <row r="1" spans="1:33" x14ac:dyDescent="0.25">
      <c r="A1" s="69" t="s">
        <v>6</v>
      </c>
      <c r="B1" s="349" t="s">
        <v>7</v>
      </c>
      <c r="C1" s="349"/>
      <c r="D1" s="341" t="s">
        <v>8</v>
      </c>
      <c r="E1" s="342"/>
      <c r="F1" s="356" t="s">
        <v>9</v>
      </c>
      <c r="G1" s="357"/>
      <c r="H1" s="351" t="s">
        <v>10</v>
      </c>
      <c r="I1" s="352"/>
      <c r="J1" s="353" t="s">
        <v>11</v>
      </c>
      <c r="K1" s="353"/>
      <c r="L1" s="350" t="s">
        <v>12</v>
      </c>
      <c r="M1" s="350"/>
      <c r="N1" s="343" t="s">
        <v>13</v>
      </c>
      <c r="O1" s="343"/>
      <c r="P1" s="344" t="s">
        <v>14</v>
      </c>
      <c r="Q1" s="344"/>
      <c r="R1" s="345" t="s">
        <v>15</v>
      </c>
      <c r="S1" s="345"/>
      <c r="T1" s="346" t="s">
        <v>16</v>
      </c>
      <c r="U1" s="346"/>
      <c r="V1" s="347" t="s">
        <v>17</v>
      </c>
      <c r="W1" s="347"/>
      <c r="X1" s="348" t="s">
        <v>18</v>
      </c>
      <c r="Y1" s="348"/>
      <c r="Z1" s="339" t="s">
        <v>19</v>
      </c>
      <c r="AA1" s="339"/>
    </row>
    <row r="2" spans="1:33" x14ac:dyDescent="0.25">
      <c r="A2" s="69" t="s">
        <v>167</v>
      </c>
      <c r="B2" s="119" t="s">
        <v>22</v>
      </c>
      <c r="C2" s="119" t="s">
        <v>32</v>
      </c>
      <c r="D2" s="120" t="s">
        <v>22</v>
      </c>
      <c r="E2" s="120" t="s">
        <v>32</v>
      </c>
      <c r="F2" s="124" t="s">
        <v>22</v>
      </c>
      <c r="G2" s="124" t="s">
        <v>32</v>
      </c>
      <c r="H2" s="125" t="s">
        <v>22</v>
      </c>
      <c r="I2" s="125" t="s">
        <v>32</v>
      </c>
      <c r="J2" s="126" t="s">
        <v>22</v>
      </c>
      <c r="K2" s="126" t="s">
        <v>32</v>
      </c>
      <c r="L2" s="127" t="s">
        <v>22</v>
      </c>
      <c r="M2" s="127" t="s">
        <v>32</v>
      </c>
      <c r="N2" s="100" t="s">
        <v>22</v>
      </c>
      <c r="O2" s="100" t="s">
        <v>32</v>
      </c>
      <c r="P2" s="128" t="s">
        <v>22</v>
      </c>
      <c r="Q2" s="128" t="s">
        <v>32</v>
      </c>
      <c r="R2" s="132" t="s">
        <v>22</v>
      </c>
      <c r="S2" s="132" t="s">
        <v>32</v>
      </c>
      <c r="T2" s="129" t="s">
        <v>22</v>
      </c>
      <c r="U2" s="129" t="s">
        <v>32</v>
      </c>
      <c r="V2" s="124" t="s">
        <v>22</v>
      </c>
      <c r="W2" s="124" t="s">
        <v>32</v>
      </c>
      <c r="X2" s="130" t="s">
        <v>22</v>
      </c>
      <c r="Y2" s="130" t="s">
        <v>32</v>
      </c>
      <c r="Z2" s="69" t="s">
        <v>22</v>
      </c>
      <c r="AA2" s="69" t="s">
        <v>32</v>
      </c>
    </row>
    <row r="3" spans="1:33" x14ac:dyDescent="0.25">
      <c r="A3" s="69">
        <v>1</v>
      </c>
      <c r="B3" s="69">
        <v>0</v>
      </c>
      <c r="C3" s="69">
        <v>0</v>
      </c>
      <c r="D3" s="69">
        <v>0</v>
      </c>
      <c r="E3" s="69">
        <v>0</v>
      </c>
      <c r="F3" s="69">
        <v>0</v>
      </c>
      <c r="G3" s="69">
        <v>5</v>
      </c>
      <c r="H3" s="69">
        <v>0</v>
      </c>
      <c r="I3" s="69">
        <v>0</v>
      </c>
      <c r="J3" s="69">
        <v>0</v>
      </c>
      <c r="K3" s="69">
        <v>6</v>
      </c>
      <c r="L3" s="69">
        <v>0</v>
      </c>
      <c r="M3" s="69">
        <v>0</v>
      </c>
      <c r="N3" s="69">
        <v>0</v>
      </c>
      <c r="O3" s="69">
        <v>-3</v>
      </c>
      <c r="P3" s="69">
        <v>0</v>
      </c>
      <c r="Q3" s="69">
        <v>0</v>
      </c>
      <c r="R3" s="69">
        <v>0</v>
      </c>
      <c r="S3" s="69">
        <v>0</v>
      </c>
      <c r="T3" s="69">
        <v>0</v>
      </c>
      <c r="U3" s="69">
        <v>0</v>
      </c>
      <c r="V3" s="69">
        <v>0</v>
      </c>
      <c r="W3" s="69">
        <v>0</v>
      </c>
      <c r="X3" s="69">
        <v>0</v>
      </c>
      <c r="Y3" s="69">
        <v>0</v>
      </c>
      <c r="Z3" s="69">
        <v>0</v>
      </c>
      <c r="AA3" s="69">
        <v>0</v>
      </c>
    </row>
    <row r="4" spans="1:33" x14ac:dyDescent="0.25">
      <c r="A4" s="69">
        <v>2</v>
      </c>
      <c r="B4" s="69">
        <v>2.2000000000000002</v>
      </c>
      <c r="C4" s="69">
        <v>-15</v>
      </c>
      <c r="D4" s="69">
        <v>0.7</v>
      </c>
      <c r="E4" s="69">
        <v>-19</v>
      </c>
      <c r="F4" s="69">
        <v>0.7</v>
      </c>
      <c r="G4" s="69">
        <v>-36</v>
      </c>
      <c r="H4" s="69">
        <v>1.81</v>
      </c>
      <c r="I4" s="69">
        <v>12</v>
      </c>
      <c r="J4" s="69">
        <v>3.76</v>
      </c>
      <c r="K4" s="69">
        <v>0</v>
      </c>
      <c r="L4" s="69">
        <v>6.14</v>
      </c>
      <c r="M4" s="69">
        <v>-20</v>
      </c>
      <c r="N4" s="69">
        <v>4.16</v>
      </c>
      <c r="O4" s="69">
        <v>6</v>
      </c>
      <c r="P4" s="118">
        <v>0.40000000000000036</v>
      </c>
      <c r="Q4" s="118">
        <v>5</v>
      </c>
      <c r="R4" s="118">
        <v>1.5999999999999996</v>
      </c>
      <c r="S4" s="118">
        <v>-10</v>
      </c>
      <c r="T4" s="118">
        <v>5.0999999999999996</v>
      </c>
      <c r="U4" s="118">
        <v>-20</v>
      </c>
      <c r="V4" s="118">
        <v>0.40000000000000036</v>
      </c>
      <c r="W4" s="118">
        <v>-7</v>
      </c>
      <c r="X4" s="118">
        <v>0.69999999999999929</v>
      </c>
      <c r="Y4" s="118">
        <v>-5</v>
      </c>
      <c r="Z4" s="118">
        <v>7.6999999999999993</v>
      </c>
      <c r="AA4" s="118">
        <v>-3</v>
      </c>
      <c r="AB4" s="47"/>
      <c r="AC4" s="47"/>
      <c r="AD4" s="47"/>
    </row>
    <row r="5" spans="1:33" x14ac:dyDescent="0.25">
      <c r="A5" s="69">
        <v>3</v>
      </c>
      <c r="B5" s="69">
        <v>3.63</v>
      </c>
      <c r="C5" s="69">
        <v>-6</v>
      </c>
      <c r="D5" s="69">
        <v>1.86</v>
      </c>
      <c r="E5" s="69">
        <v>-5</v>
      </c>
      <c r="F5" s="69">
        <v>1.1599999999999999</v>
      </c>
      <c r="G5" s="69">
        <v>-19</v>
      </c>
      <c r="H5" s="69">
        <v>3.56</v>
      </c>
      <c r="I5" s="69">
        <v>3</v>
      </c>
      <c r="J5" s="69">
        <v>7.7</v>
      </c>
      <c r="K5" s="69">
        <v>-4</v>
      </c>
      <c r="L5" s="69">
        <v>7.2</v>
      </c>
      <c r="M5" s="69">
        <v>5</v>
      </c>
      <c r="N5" s="69">
        <v>6.62</v>
      </c>
      <c r="O5" s="69">
        <v>3</v>
      </c>
      <c r="P5" s="118">
        <v>6</v>
      </c>
      <c r="Q5" s="118">
        <v>2</v>
      </c>
      <c r="R5" s="118">
        <v>2.9000000000000004</v>
      </c>
      <c r="S5" s="118">
        <v>-3</v>
      </c>
      <c r="T5" s="118">
        <v>8.7600000000000016</v>
      </c>
      <c r="U5" s="118">
        <v>5</v>
      </c>
      <c r="V5" s="118">
        <v>3.1999999999999993</v>
      </c>
      <c r="W5" s="118">
        <v>-5</v>
      </c>
      <c r="X5" s="118">
        <v>3.9299999999999997</v>
      </c>
      <c r="Y5" s="118">
        <v>0</v>
      </c>
      <c r="Z5" s="118">
        <v>11.850000000000001</v>
      </c>
      <c r="AA5" s="118">
        <v>4</v>
      </c>
      <c r="AB5" s="47"/>
      <c r="AC5" s="47"/>
      <c r="AD5" s="47"/>
    </row>
    <row r="6" spans="1:33" x14ac:dyDescent="0.25">
      <c r="A6" s="69">
        <v>4</v>
      </c>
      <c r="B6" s="69">
        <v>5.35</v>
      </c>
      <c r="C6" s="69">
        <v>-11</v>
      </c>
      <c r="D6" s="69">
        <v>2.8</v>
      </c>
      <c r="E6" s="69">
        <v>-15</v>
      </c>
      <c r="F6" s="69">
        <v>3.5</v>
      </c>
      <c r="G6" s="69">
        <v>-4</v>
      </c>
      <c r="H6" s="69">
        <v>4.25</v>
      </c>
      <c r="I6" s="69">
        <v>-90</v>
      </c>
      <c r="J6" s="69">
        <v>12.7</v>
      </c>
      <c r="K6" s="69">
        <v>-8</v>
      </c>
      <c r="L6" s="69">
        <v>13.73</v>
      </c>
      <c r="M6" s="69">
        <v>0</v>
      </c>
      <c r="N6" s="69">
        <v>7.3</v>
      </c>
      <c r="O6" s="69">
        <v>-90</v>
      </c>
      <c r="P6" s="118">
        <v>10.199999999999999</v>
      </c>
      <c r="Q6" s="118">
        <v>0</v>
      </c>
      <c r="R6" s="118">
        <v>6.5600000000000005</v>
      </c>
      <c r="S6" s="118">
        <v>-32</v>
      </c>
      <c r="T6" s="118">
        <v>15.29</v>
      </c>
      <c r="U6" s="118">
        <v>0</v>
      </c>
      <c r="V6" s="118">
        <v>11</v>
      </c>
      <c r="W6" s="118">
        <v>0</v>
      </c>
      <c r="X6" s="118">
        <v>5.6</v>
      </c>
      <c r="Y6" s="118">
        <v>-20</v>
      </c>
      <c r="Z6" s="118">
        <v>13.2</v>
      </c>
      <c r="AA6" s="118">
        <v>-17</v>
      </c>
      <c r="AB6" s="47"/>
      <c r="AC6" s="47"/>
      <c r="AD6" s="47"/>
    </row>
    <row r="7" spans="1:33" x14ac:dyDescent="0.25">
      <c r="A7" s="69">
        <v>5</v>
      </c>
      <c r="B7" s="69">
        <v>7.77</v>
      </c>
      <c r="C7" s="69">
        <v>-10</v>
      </c>
      <c r="D7" s="69">
        <v>7.1</v>
      </c>
      <c r="E7" s="69">
        <v>-7</v>
      </c>
      <c r="F7" s="69">
        <v>6.72</v>
      </c>
      <c r="G7" s="69">
        <v>-7</v>
      </c>
      <c r="H7" s="69">
        <v>4.96</v>
      </c>
      <c r="I7" s="69">
        <v>-3</v>
      </c>
      <c r="J7" s="117">
        <v>13.92</v>
      </c>
      <c r="K7" s="69"/>
      <c r="L7" s="69">
        <v>15.77</v>
      </c>
      <c r="M7" s="69">
        <v>-15</v>
      </c>
      <c r="N7" s="69">
        <v>7.96</v>
      </c>
      <c r="O7" s="69">
        <v>-20</v>
      </c>
      <c r="P7" s="118">
        <v>15.3</v>
      </c>
      <c r="Q7" s="118">
        <v>-3</v>
      </c>
      <c r="R7" s="118">
        <v>7.6999999999999993</v>
      </c>
      <c r="S7" s="118">
        <v>-5</v>
      </c>
      <c r="T7" s="118">
        <v>16.8</v>
      </c>
      <c r="U7" s="118">
        <v>-32</v>
      </c>
      <c r="V7" s="118">
        <v>16.739999999999998</v>
      </c>
      <c r="W7" s="118">
        <v>-18</v>
      </c>
      <c r="X7" s="117">
        <v>10.88</v>
      </c>
      <c r="Y7" s="118"/>
      <c r="Z7" s="118">
        <v>15.3</v>
      </c>
      <c r="AA7" s="118">
        <v>-15</v>
      </c>
      <c r="AB7" s="47"/>
      <c r="AC7" s="47"/>
      <c r="AD7" s="47"/>
    </row>
    <row r="8" spans="1:33" x14ac:dyDescent="0.25">
      <c r="A8" s="69">
        <v>6</v>
      </c>
      <c r="B8" s="117">
        <v>8.6999999999999993</v>
      </c>
      <c r="C8" s="69"/>
      <c r="D8" s="117">
        <v>7.65</v>
      </c>
      <c r="E8" s="69"/>
      <c r="F8" s="117">
        <v>8.43</v>
      </c>
      <c r="G8" s="69"/>
      <c r="H8" s="117">
        <v>5.26</v>
      </c>
      <c r="I8" s="69"/>
      <c r="J8" s="69"/>
      <c r="K8" s="69"/>
      <c r="L8" s="69">
        <v>17.73</v>
      </c>
      <c r="M8" s="69">
        <v>2</v>
      </c>
      <c r="N8" s="69">
        <v>11</v>
      </c>
      <c r="O8" s="69">
        <v>-5</v>
      </c>
      <c r="P8" s="118">
        <v>19</v>
      </c>
      <c r="Q8" s="118">
        <v>-5</v>
      </c>
      <c r="R8" s="118">
        <v>9.8000000000000007</v>
      </c>
      <c r="S8" s="118">
        <v>0</v>
      </c>
      <c r="T8" s="118">
        <v>17</v>
      </c>
      <c r="U8" s="118">
        <v>-25</v>
      </c>
      <c r="V8" s="118">
        <v>19.760000000000002</v>
      </c>
      <c r="W8" s="118">
        <v>-10</v>
      </c>
      <c r="X8" s="118"/>
      <c r="Y8" s="118"/>
      <c r="Z8" s="117">
        <v>17.3</v>
      </c>
      <c r="AA8" s="118"/>
      <c r="AB8" s="47"/>
      <c r="AC8" s="47"/>
      <c r="AD8" s="47"/>
    </row>
    <row r="9" spans="1:33" x14ac:dyDescent="0.25">
      <c r="A9" s="69">
        <v>7</v>
      </c>
      <c r="B9" s="69"/>
      <c r="C9" s="69"/>
      <c r="D9" s="69"/>
      <c r="E9" s="69"/>
      <c r="F9" s="69"/>
      <c r="G9" s="69"/>
      <c r="H9" s="69"/>
      <c r="I9" s="69"/>
      <c r="J9" s="69"/>
      <c r="K9" s="69"/>
      <c r="L9" s="69">
        <v>24.09</v>
      </c>
      <c r="M9" s="69">
        <v>5</v>
      </c>
      <c r="N9" s="117">
        <v>12.2</v>
      </c>
      <c r="O9" s="69"/>
      <c r="P9" s="118">
        <v>21</v>
      </c>
      <c r="Q9" s="118">
        <v>-10</v>
      </c>
      <c r="R9" s="118">
        <v>13</v>
      </c>
      <c r="S9" s="118">
        <v>7</v>
      </c>
      <c r="T9" s="117">
        <v>17.5</v>
      </c>
      <c r="U9" s="118"/>
      <c r="V9" s="117">
        <v>21.1</v>
      </c>
      <c r="W9" s="118"/>
      <c r="X9" s="118"/>
      <c r="Y9" s="118"/>
      <c r="Z9" s="118"/>
      <c r="AA9" s="118"/>
      <c r="AB9" s="47"/>
      <c r="AC9" s="47"/>
      <c r="AD9" s="47"/>
    </row>
    <row r="10" spans="1:33" x14ac:dyDescent="0.25">
      <c r="A10" s="69">
        <v>8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121">
        <v>27.48</v>
      </c>
      <c r="M10" s="69">
        <v>0</v>
      </c>
      <c r="N10" s="69"/>
      <c r="O10" s="69"/>
      <c r="P10" s="117">
        <v>22.48</v>
      </c>
      <c r="Q10" s="118"/>
      <c r="R10" s="118">
        <v>19.899999999999999</v>
      </c>
      <c r="S10" s="118">
        <v>3</v>
      </c>
      <c r="T10" s="118"/>
      <c r="U10" s="118"/>
      <c r="V10" s="118"/>
      <c r="W10" s="118"/>
      <c r="X10" s="118"/>
      <c r="Y10" s="118"/>
      <c r="Z10" s="118"/>
      <c r="AA10" s="118"/>
      <c r="AB10" s="47"/>
      <c r="AC10" s="47"/>
      <c r="AD10" s="47"/>
    </row>
    <row r="11" spans="1:33" x14ac:dyDescent="0.25">
      <c r="A11" s="69">
        <v>9</v>
      </c>
      <c r="B11" s="69"/>
      <c r="C11" s="69"/>
      <c r="D11" s="69"/>
      <c r="E11" s="69"/>
      <c r="F11" s="69"/>
      <c r="G11" s="69"/>
      <c r="H11" s="69"/>
      <c r="I11" s="69"/>
      <c r="J11" s="69"/>
      <c r="K11" s="69"/>
      <c r="L11" s="69">
        <v>28.5</v>
      </c>
      <c r="M11" s="69">
        <v>-5</v>
      </c>
      <c r="N11" s="69"/>
      <c r="O11" s="69"/>
      <c r="P11" s="118"/>
      <c r="Q11" s="118"/>
      <c r="R11" s="118">
        <v>21.8</v>
      </c>
      <c r="S11" s="118">
        <v>0</v>
      </c>
      <c r="T11" s="118"/>
      <c r="U11" s="118"/>
      <c r="V11" s="118"/>
      <c r="W11" s="118"/>
      <c r="X11" s="118"/>
      <c r="Y11" s="118"/>
      <c r="Z11" s="118"/>
      <c r="AA11" s="118"/>
      <c r="AB11" s="47"/>
      <c r="AC11" s="47"/>
      <c r="AD11" s="47"/>
    </row>
    <row r="12" spans="1:33" x14ac:dyDescent="0.25">
      <c r="A12" s="69">
        <v>10</v>
      </c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117">
        <v>30.5</v>
      </c>
      <c r="M12" s="69"/>
      <c r="N12" s="69"/>
      <c r="O12" s="69"/>
      <c r="P12" s="118"/>
      <c r="Q12" s="118"/>
      <c r="R12" s="118">
        <v>24.4</v>
      </c>
      <c r="S12" s="118">
        <v>6</v>
      </c>
      <c r="T12" s="118"/>
      <c r="U12" s="118"/>
      <c r="V12" s="118"/>
      <c r="W12" s="118"/>
      <c r="X12" s="118"/>
      <c r="Y12" s="118"/>
      <c r="Z12" s="118"/>
      <c r="AA12" s="118"/>
      <c r="AB12" s="47"/>
      <c r="AC12" s="47"/>
      <c r="AD12" s="47"/>
    </row>
    <row r="13" spans="1:33" x14ac:dyDescent="0.25">
      <c r="A13" s="69">
        <v>11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118">
        <v>29.85</v>
      </c>
      <c r="S13" s="118">
        <v>0</v>
      </c>
      <c r="T13" s="118"/>
      <c r="U13" s="118"/>
      <c r="V13" s="118"/>
      <c r="W13" s="118"/>
      <c r="X13" s="118"/>
      <c r="Y13" s="118"/>
      <c r="Z13" s="118"/>
      <c r="AA13" s="118"/>
      <c r="AB13" s="47"/>
      <c r="AC13" s="47"/>
      <c r="AD13" s="47"/>
    </row>
    <row r="14" spans="1:33" x14ac:dyDescent="0.25">
      <c r="A14" s="69">
        <v>12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118">
        <v>41.1</v>
      </c>
      <c r="S14" s="118">
        <v>-5</v>
      </c>
      <c r="T14" s="118"/>
      <c r="U14" s="118"/>
      <c r="V14" s="118"/>
      <c r="W14" s="118"/>
      <c r="X14" s="118"/>
      <c r="Y14" s="118"/>
      <c r="Z14" s="118"/>
      <c r="AA14" s="118"/>
      <c r="AB14" s="47"/>
      <c r="AC14" s="47"/>
      <c r="AD14" s="47"/>
    </row>
    <row r="15" spans="1:33" x14ac:dyDescent="0.25">
      <c r="A15" s="69">
        <v>13</v>
      </c>
      <c r="B15" s="115">
        <f>+' 27-Jun-2019 tabla grados'!B15</f>
        <v>15.402307692307694</v>
      </c>
      <c r="C15" s="115">
        <f>+' 27-Jun-2019 tabla grados'!C15</f>
        <v>-6.8290293040293042</v>
      </c>
      <c r="D15" s="69">
        <f>+' 27-Jun-2019 tabla grados'!D15</f>
        <v>0</v>
      </c>
      <c r="E15" s="69">
        <f>+' 27-Jun-2019 tabla grados'!E15</f>
        <v>0</v>
      </c>
      <c r="F15" s="69">
        <f>+' 27-Jun-2019 tabla grados'!F15</f>
        <v>0</v>
      </c>
      <c r="G15" s="69">
        <f>+' 27-Jun-2019 tabla grados'!G15</f>
        <v>0</v>
      </c>
      <c r="H15" s="69">
        <f>+' 27-Jun-2019 tabla grados'!H15</f>
        <v>0</v>
      </c>
      <c r="I15" s="69">
        <f>+' 27-Jun-2019 tabla grados'!I15</f>
        <v>0</v>
      </c>
      <c r="J15" s="69">
        <f>+' 27-Jun-2019 tabla grados'!J15</f>
        <v>0</v>
      </c>
      <c r="K15" s="69">
        <f>+' 27-Jun-2019 tabla grados'!K15</f>
        <v>0</v>
      </c>
      <c r="L15" s="69">
        <f>+' 27-Jun-2019 tabla grados'!L15</f>
        <v>0</v>
      </c>
      <c r="M15" s="69">
        <f>+' 27-Jun-2019 tabla grados'!M15</f>
        <v>0</v>
      </c>
      <c r="N15" s="69">
        <f>+' 27-Jun-2019 tabla grados'!N15</f>
        <v>0</v>
      </c>
      <c r="O15" s="69">
        <f>+' 27-Jun-2019 tabla grados'!AB13</f>
        <v>0</v>
      </c>
      <c r="P15" s="69">
        <f>+' 27-Jun-2019 tabla grados'!P15</f>
        <v>0</v>
      </c>
      <c r="Q15" s="69">
        <f>+' 27-Jun-2019 tabla grados'!Q15</f>
        <v>0</v>
      </c>
      <c r="R15" s="69">
        <v>42.4</v>
      </c>
      <c r="S15" s="69">
        <f>+' 27-Jun-2019 tabla grados'!S15</f>
        <v>0</v>
      </c>
      <c r="T15" s="69">
        <f>+' 27-Jun-2019 tabla grados'!T15</f>
        <v>0</v>
      </c>
      <c r="U15" s="69">
        <f>+' 27-Jun-2019 tabla grados'!U15</f>
        <v>0</v>
      </c>
      <c r="V15" s="69">
        <f>+' 27-Jun-2019 tabla grados'!V15</f>
        <v>0</v>
      </c>
      <c r="W15" s="69">
        <f>+' 27-Jun-2019 tabla grados'!W15</f>
        <v>0</v>
      </c>
      <c r="X15" s="69">
        <f>+' 27-Jun-2019 tabla grados'!X15</f>
        <v>0</v>
      </c>
      <c r="Y15" s="69">
        <f>+' 27-Jun-2019 tabla grados'!Y15</f>
        <v>0</v>
      </c>
      <c r="Z15" s="69">
        <f>+' 27-Jun-2019 tabla grados'!Z15</f>
        <v>0</v>
      </c>
      <c r="AA15" s="69">
        <f>+' 27-Jun-2019 tabla grados'!AA15</f>
        <v>0</v>
      </c>
      <c r="AB15" s="161" t="s">
        <v>170</v>
      </c>
      <c r="AC15" s="161" t="s">
        <v>171</v>
      </c>
      <c r="AD15" s="47"/>
    </row>
    <row r="16" spans="1:33" x14ac:dyDescent="0.25">
      <c r="A16" s="161" t="s">
        <v>170</v>
      </c>
      <c r="B16" s="69"/>
      <c r="C16" s="115">
        <f>AVERAGE(C3:C7)</f>
        <v>-8.4</v>
      </c>
      <c r="D16" s="69"/>
      <c r="E16" s="115">
        <f>AVERAGE(E3:E7)</f>
        <v>-9.1999999999999993</v>
      </c>
      <c r="F16" s="69"/>
      <c r="G16" s="115">
        <f>AVERAGE(G3:G7)</f>
        <v>-12.2</v>
      </c>
      <c r="H16" s="69"/>
      <c r="I16" s="115">
        <f>AVERAGE(I3:I7)</f>
        <v>-15.6</v>
      </c>
      <c r="J16" s="69"/>
      <c r="K16" s="115">
        <f>AVERAGE(K3:K6)</f>
        <v>-1.5</v>
      </c>
      <c r="L16" s="69"/>
      <c r="M16" s="115">
        <f>AVERAGE(M3:M11)</f>
        <v>-3.1111111111111112</v>
      </c>
      <c r="N16" s="69"/>
      <c r="O16" s="115">
        <f>AVERAGE(O3:O8)</f>
        <v>-18.166666666666668</v>
      </c>
      <c r="P16" s="69"/>
      <c r="Q16" s="115">
        <f>AVERAGE(Q3:Q9)</f>
        <v>-1.5714285714285714</v>
      </c>
      <c r="R16" s="69"/>
      <c r="S16" s="115">
        <f>AVERAGE(S3:S14)</f>
        <v>-3.25</v>
      </c>
      <c r="T16" s="69"/>
      <c r="U16" s="115">
        <f>AVERAGE(U3:U8)</f>
        <v>-12</v>
      </c>
      <c r="V16" s="69"/>
      <c r="W16" s="115">
        <f>AVERAGE(W3:W8)</f>
        <v>-6.666666666666667</v>
      </c>
      <c r="X16" s="69"/>
      <c r="Y16" s="115">
        <f>AVERAGE(Y3:Y6)</f>
        <v>-6.25</v>
      </c>
      <c r="Z16" s="69"/>
      <c r="AA16" s="115">
        <f>AVERAGE(AA3:AA7)</f>
        <v>-6.2</v>
      </c>
      <c r="AB16" s="118">
        <f>AVERAGE(C16,E16,G16,I16,K16,M16,O16,Q16,S16,U16,W16,Y16,AA16)</f>
        <v>-8.0089133089133089</v>
      </c>
      <c r="AC16" s="118">
        <f>STDEV(C16,E16,G16,I16,K16,M16,O16,Q16,S16,U16,W16,Y16,AA16)</f>
        <v>5.2795250832583553</v>
      </c>
      <c r="AD16" s="47"/>
      <c r="AE16" s="47"/>
      <c r="AF16" s="47"/>
      <c r="AG16" s="47"/>
    </row>
    <row r="17" spans="1:126" x14ac:dyDescent="0.25">
      <c r="A17" s="161" t="s">
        <v>171</v>
      </c>
      <c r="B17" s="69"/>
      <c r="C17" s="69">
        <f>STDEV(C3:C7)</f>
        <v>5.6833088953531288</v>
      </c>
      <c r="D17" s="69"/>
      <c r="E17" s="69">
        <f>STDEV(E3:E7)</f>
        <v>7.6941536246685382</v>
      </c>
      <c r="F17" s="69"/>
      <c r="G17" s="69">
        <f>STDEV(G3:G7)</f>
        <v>15.833508770957875</v>
      </c>
      <c r="H17" s="69"/>
      <c r="I17" s="69">
        <f>STDEV(I3:I7)</f>
        <v>41.967844833872512</v>
      </c>
      <c r="J17" s="69"/>
      <c r="K17" s="69">
        <f>STDEV(K3:K6)</f>
        <v>5.9721576223896387</v>
      </c>
      <c r="L17" s="69"/>
      <c r="M17" s="69">
        <f>STDEV(M3:M11)</f>
        <v>8.7812932482129948</v>
      </c>
      <c r="N17" s="69"/>
      <c r="O17" s="69">
        <f>STDEV(O3:O8)</f>
        <v>36.328592962935772</v>
      </c>
      <c r="P17" s="118"/>
      <c r="Q17" s="69">
        <f>STDEV(Q3:Q9)</f>
        <v>4.9280538030458114</v>
      </c>
      <c r="R17" s="118"/>
      <c r="S17" s="69">
        <f>STDEV(S3:S14)</f>
        <v>10.225858488077263</v>
      </c>
      <c r="T17" s="118"/>
      <c r="U17" s="69">
        <f>STDEV(U3:U8)</f>
        <v>15.556349186104045</v>
      </c>
      <c r="V17" s="118"/>
      <c r="W17" s="69">
        <f>STDEV(W3:W8)</f>
        <v>6.8019605016985114</v>
      </c>
      <c r="X17" s="118"/>
      <c r="Y17" s="69">
        <f>STDEV(Y3:Y6)</f>
        <v>9.464847243000456</v>
      </c>
      <c r="Z17" s="118"/>
      <c r="AA17" s="69">
        <f>STDEV(AA3:AA7)</f>
        <v>9.3112834775878248</v>
      </c>
      <c r="AB17" s="47"/>
      <c r="AC17" s="47"/>
      <c r="AD17" s="47"/>
      <c r="AE17" s="47"/>
      <c r="AF17" s="47"/>
      <c r="AG17" s="47"/>
      <c r="AO17" s="47"/>
      <c r="AP17" s="47"/>
      <c r="AQ17" s="47"/>
    </row>
    <row r="18" spans="1:126" x14ac:dyDescent="0.25">
      <c r="A18" s="69" t="s">
        <v>6</v>
      </c>
      <c r="B18" s="349" t="s">
        <v>7</v>
      </c>
      <c r="C18" s="349"/>
      <c r="D18" s="341"/>
      <c r="E18" s="342"/>
      <c r="K18" s="69" t="s">
        <v>6</v>
      </c>
      <c r="L18" s="341" t="s">
        <v>8</v>
      </c>
      <c r="M18" s="342"/>
      <c r="N18" s="341"/>
      <c r="O18" s="342"/>
      <c r="T18" s="47"/>
      <c r="U18" s="69" t="s">
        <v>6</v>
      </c>
      <c r="V18" s="356" t="s">
        <v>9</v>
      </c>
      <c r="W18" s="357"/>
      <c r="X18" s="341"/>
      <c r="Y18" s="342"/>
      <c r="AD18" s="47"/>
      <c r="AE18" s="69" t="s">
        <v>6</v>
      </c>
      <c r="AF18" s="351" t="s">
        <v>10</v>
      </c>
      <c r="AG18" s="352"/>
      <c r="AH18" s="341"/>
      <c r="AI18" s="342"/>
      <c r="AO18" s="69" t="s">
        <v>6</v>
      </c>
      <c r="AP18" s="353" t="s">
        <v>11</v>
      </c>
      <c r="AQ18" s="353"/>
      <c r="AR18" s="341"/>
      <c r="AS18" s="342"/>
      <c r="AY18" s="69" t="s">
        <v>6</v>
      </c>
      <c r="AZ18" s="350" t="s">
        <v>12</v>
      </c>
      <c r="BA18" s="350"/>
      <c r="BB18" s="341"/>
      <c r="BC18" s="342"/>
      <c r="BI18" s="69" t="s">
        <v>6</v>
      </c>
      <c r="BJ18" s="343" t="s">
        <v>13</v>
      </c>
      <c r="BK18" s="343"/>
      <c r="BL18" s="341"/>
      <c r="BM18" s="342"/>
      <c r="BS18" s="69" t="s">
        <v>6</v>
      </c>
      <c r="BT18" s="344" t="s">
        <v>14</v>
      </c>
      <c r="BU18" s="344"/>
      <c r="BV18" s="341"/>
      <c r="BW18" s="342"/>
      <c r="CC18" s="69" t="s">
        <v>6</v>
      </c>
      <c r="CD18" s="345" t="s">
        <v>15</v>
      </c>
      <c r="CE18" s="345"/>
      <c r="CF18" s="345"/>
      <c r="CG18" s="345"/>
      <c r="CN18" s="69" t="s">
        <v>6</v>
      </c>
      <c r="CO18" s="346" t="s">
        <v>16</v>
      </c>
      <c r="CP18" s="346"/>
      <c r="CQ18" s="345"/>
      <c r="CR18" s="345"/>
      <c r="CX18" s="69" t="s">
        <v>6</v>
      </c>
      <c r="CY18" s="347" t="s">
        <v>17</v>
      </c>
      <c r="CZ18" s="347"/>
      <c r="DA18" s="345"/>
      <c r="DB18" s="345"/>
      <c r="DH18" s="69" t="s">
        <v>6</v>
      </c>
      <c r="DI18" s="348" t="s">
        <v>18</v>
      </c>
      <c r="DJ18" s="348"/>
      <c r="DK18" s="345"/>
      <c r="DL18" s="345"/>
      <c r="DR18" s="69" t="s">
        <v>6</v>
      </c>
      <c r="DS18" s="339" t="s">
        <v>19</v>
      </c>
      <c r="DT18" s="339"/>
      <c r="DU18" s="345"/>
      <c r="DV18" s="345"/>
    </row>
    <row r="19" spans="1:126" x14ac:dyDescent="0.25">
      <c r="A19" s="69" t="s">
        <v>167</v>
      </c>
      <c r="B19" s="119" t="s">
        <v>22</v>
      </c>
      <c r="C19" s="119" t="s">
        <v>32</v>
      </c>
      <c r="D19" s="120" t="s">
        <v>155</v>
      </c>
      <c r="E19" s="158">
        <v>43657</v>
      </c>
      <c r="K19" s="69" t="s">
        <v>167</v>
      </c>
      <c r="L19" s="120" t="s">
        <v>22</v>
      </c>
      <c r="M19" s="120" t="s">
        <v>32</v>
      </c>
      <c r="N19" s="120" t="s">
        <v>155</v>
      </c>
      <c r="O19" s="158">
        <v>43657</v>
      </c>
      <c r="T19" s="47"/>
      <c r="U19" s="69" t="s">
        <v>167</v>
      </c>
      <c r="V19" s="124" t="s">
        <v>22</v>
      </c>
      <c r="W19" s="124" t="s">
        <v>32</v>
      </c>
      <c r="X19" s="120" t="s">
        <v>155</v>
      </c>
      <c r="Y19" s="158">
        <v>43657</v>
      </c>
      <c r="AD19" s="47"/>
      <c r="AE19" s="69" t="s">
        <v>167</v>
      </c>
      <c r="AF19" s="125" t="s">
        <v>22</v>
      </c>
      <c r="AG19" s="125" t="s">
        <v>32</v>
      </c>
      <c r="AH19" s="120" t="s">
        <v>155</v>
      </c>
      <c r="AI19" s="158">
        <v>43657</v>
      </c>
      <c r="AO19" s="69" t="s">
        <v>167</v>
      </c>
      <c r="AP19" s="126" t="s">
        <v>22</v>
      </c>
      <c r="AQ19" s="126" t="s">
        <v>32</v>
      </c>
      <c r="AR19" s="120" t="s">
        <v>155</v>
      </c>
      <c r="AS19" s="158">
        <v>43657</v>
      </c>
      <c r="AY19" s="69" t="s">
        <v>167</v>
      </c>
      <c r="AZ19" s="127" t="s">
        <v>22</v>
      </c>
      <c r="BA19" s="127" t="s">
        <v>32</v>
      </c>
      <c r="BB19" s="120" t="s">
        <v>155</v>
      </c>
      <c r="BC19" s="158">
        <v>43657</v>
      </c>
      <c r="BI19" s="69" t="s">
        <v>167</v>
      </c>
      <c r="BJ19" s="100" t="s">
        <v>22</v>
      </c>
      <c r="BK19" s="100" t="s">
        <v>32</v>
      </c>
      <c r="BL19" s="120" t="s">
        <v>155</v>
      </c>
      <c r="BM19" s="158">
        <v>43657</v>
      </c>
      <c r="BS19" s="69" t="s">
        <v>167</v>
      </c>
      <c r="BT19" s="128" t="s">
        <v>22</v>
      </c>
      <c r="BU19" s="128" t="s">
        <v>32</v>
      </c>
      <c r="BV19" s="120" t="s">
        <v>155</v>
      </c>
      <c r="BW19" s="158">
        <v>43657</v>
      </c>
      <c r="CC19" s="69" t="s">
        <v>167</v>
      </c>
      <c r="CD19" s="132" t="s">
        <v>22</v>
      </c>
      <c r="CE19" s="132" t="s">
        <v>32</v>
      </c>
      <c r="CF19" s="132" t="s">
        <v>155</v>
      </c>
      <c r="CG19" s="158">
        <v>43657</v>
      </c>
      <c r="CN19" s="69" t="s">
        <v>167</v>
      </c>
      <c r="CO19" s="129" t="s">
        <v>22</v>
      </c>
      <c r="CP19" s="129" t="s">
        <v>32</v>
      </c>
      <c r="CQ19" s="132" t="s">
        <v>155</v>
      </c>
      <c r="CR19" s="158">
        <v>43657</v>
      </c>
      <c r="CX19" s="69" t="s">
        <v>167</v>
      </c>
      <c r="CY19" s="124" t="s">
        <v>22</v>
      </c>
      <c r="CZ19" s="124" t="s">
        <v>32</v>
      </c>
      <c r="DA19" s="132" t="s">
        <v>155</v>
      </c>
      <c r="DB19" s="158">
        <v>43657</v>
      </c>
      <c r="DH19" s="69" t="s">
        <v>167</v>
      </c>
      <c r="DI19" s="130" t="s">
        <v>22</v>
      </c>
      <c r="DJ19" s="130" t="s">
        <v>32</v>
      </c>
      <c r="DK19" s="132" t="s">
        <v>155</v>
      </c>
      <c r="DL19" s="158">
        <v>43657</v>
      </c>
      <c r="DR19" s="69" t="s">
        <v>167</v>
      </c>
      <c r="DS19" s="69" t="s">
        <v>22</v>
      </c>
      <c r="DT19" s="69" t="s">
        <v>32</v>
      </c>
      <c r="DU19" s="132" t="s">
        <v>155</v>
      </c>
      <c r="DV19" s="158">
        <v>43657</v>
      </c>
    </row>
    <row r="20" spans="1:126" x14ac:dyDescent="0.25">
      <c r="A20" s="69">
        <v>1</v>
      </c>
      <c r="B20" s="69">
        <f t="shared" ref="B20:C32" si="0">+B3</f>
        <v>0</v>
      </c>
      <c r="C20" s="69">
        <f t="shared" si="0"/>
        <v>0</v>
      </c>
      <c r="D20" s="115">
        <f>+G36</f>
        <v>0</v>
      </c>
      <c r="E20" s="115">
        <f>+I36</f>
        <v>0</v>
      </c>
      <c r="K20" s="69">
        <v>1</v>
      </c>
      <c r="L20" s="69">
        <f t="shared" ref="L20:L32" si="1">+D3</f>
        <v>0</v>
      </c>
      <c r="M20" s="69">
        <f t="shared" ref="M20:M32" si="2">+E3</f>
        <v>0</v>
      </c>
      <c r="N20" s="115">
        <f>+Q36</f>
        <v>0</v>
      </c>
      <c r="O20" s="115">
        <f>+S36</f>
        <v>0</v>
      </c>
      <c r="T20" s="47"/>
      <c r="U20" s="69">
        <v>1</v>
      </c>
      <c r="V20" s="69">
        <f t="shared" ref="V20:V32" si="3">+F3</f>
        <v>0</v>
      </c>
      <c r="W20" s="69">
        <f t="shared" ref="W20:W32" si="4">+G3</f>
        <v>5</v>
      </c>
      <c r="X20" s="115">
        <f>+AA36</f>
        <v>0</v>
      </c>
      <c r="Y20" s="115">
        <f>+AC36</f>
        <v>0</v>
      </c>
      <c r="AD20" s="47"/>
      <c r="AE20" s="69">
        <v>1</v>
      </c>
      <c r="AF20" s="69">
        <f t="shared" ref="AF20:AF32" si="5">+H3</f>
        <v>0</v>
      </c>
      <c r="AG20" s="69">
        <f t="shared" ref="AG20:AG32" si="6">+I3</f>
        <v>0</v>
      </c>
      <c r="AH20" s="115">
        <f>+AK36</f>
        <v>0</v>
      </c>
      <c r="AI20" s="115">
        <f>+AM36</f>
        <v>0</v>
      </c>
      <c r="AO20" s="69">
        <v>1</v>
      </c>
      <c r="AP20" s="69">
        <f t="shared" ref="AP20:AP32" si="7">+J3</f>
        <v>0</v>
      </c>
      <c r="AQ20" s="69">
        <f t="shared" ref="AQ20:AQ32" si="8">+K3</f>
        <v>6</v>
      </c>
      <c r="AR20" s="115">
        <f>+AU36</f>
        <v>0</v>
      </c>
      <c r="AS20" s="115">
        <f>+AW36</f>
        <v>0</v>
      </c>
      <c r="AY20" s="69">
        <v>1</v>
      </c>
      <c r="AZ20" s="69">
        <f t="shared" ref="AZ20:AZ32" si="9">+L3</f>
        <v>0</v>
      </c>
      <c r="BA20" s="69">
        <f t="shared" ref="BA20:BA32" si="10">+M3</f>
        <v>0</v>
      </c>
      <c r="BB20" s="115">
        <f>+BE36</f>
        <v>0</v>
      </c>
      <c r="BC20" s="115">
        <f>+BG36</f>
        <v>0</v>
      </c>
      <c r="BI20" s="69">
        <v>1</v>
      </c>
      <c r="BJ20" s="69">
        <f t="shared" ref="BJ20:BJ32" si="11">+N3</f>
        <v>0</v>
      </c>
      <c r="BK20" s="69">
        <f t="shared" ref="BK20:BK32" si="12">+O3</f>
        <v>-3</v>
      </c>
      <c r="BL20" s="115">
        <f>+BO36</f>
        <v>0</v>
      </c>
      <c r="BM20" s="115">
        <f>+BQ36</f>
        <v>0</v>
      </c>
      <c r="BS20" s="69">
        <v>1</v>
      </c>
      <c r="BT20" s="69">
        <f t="shared" ref="BT20:BT32" si="13">+P3</f>
        <v>0</v>
      </c>
      <c r="BU20" s="69">
        <f t="shared" ref="BU20:BU32" si="14">+Q3</f>
        <v>0</v>
      </c>
      <c r="BV20" s="115">
        <f>+BY36</f>
        <v>0</v>
      </c>
      <c r="BW20" s="115">
        <f>+CA36</f>
        <v>0</v>
      </c>
      <c r="CC20" s="69">
        <v>1</v>
      </c>
      <c r="CD20" s="69">
        <f t="shared" ref="CD20:CD32" si="15">+R3</f>
        <v>0</v>
      </c>
      <c r="CE20" s="69">
        <f t="shared" ref="CE20:CE32" si="16">+S3</f>
        <v>0</v>
      </c>
      <c r="CF20" s="115">
        <f>+CI36</f>
        <v>0</v>
      </c>
      <c r="CG20" s="115">
        <f>+CK36</f>
        <v>0</v>
      </c>
      <c r="CN20" s="69">
        <v>1</v>
      </c>
      <c r="CO20" s="69">
        <f t="shared" ref="CO20:CO32" si="17">+T3</f>
        <v>0</v>
      </c>
      <c r="CP20" s="69">
        <f t="shared" ref="CP20:CP32" si="18">+U3</f>
        <v>0</v>
      </c>
      <c r="CQ20" s="115">
        <f>+CT36</f>
        <v>0</v>
      </c>
      <c r="CR20" s="115">
        <f>+CV36</f>
        <v>0</v>
      </c>
      <c r="CX20" s="69">
        <v>1</v>
      </c>
      <c r="CY20" s="69">
        <f t="shared" ref="CY20:CY32" si="19">+V3</f>
        <v>0</v>
      </c>
      <c r="CZ20" s="69">
        <f t="shared" ref="CZ20:CZ32" si="20">+W3</f>
        <v>0</v>
      </c>
      <c r="DA20" s="115">
        <f>+DD36</f>
        <v>0</v>
      </c>
      <c r="DB20" s="115">
        <f>+DF36</f>
        <v>0</v>
      </c>
      <c r="DH20" s="69">
        <v>1</v>
      </c>
      <c r="DI20" s="69">
        <f t="shared" ref="DI20:DI32" si="21">+X3</f>
        <v>0</v>
      </c>
      <c r="DJ20" s="69">
        <f t="shared" ref="DJ20:DJ32" si="22">+Y3</f>
        <v>0</v>
      </c>
      <c r="DK20" s="115">
        <f>+DN36</f>
        <v>0</v>
      </c>
      <c r="DL20" s="115">
        <f>+DP36</f>
        <v>0</v>
      </c>
      <c r="DR20" s="69">
        <v>1</v>
      </c>
      <c r="DS20" s="69">
        <f t="shared" ref="DS20:DS32" si="23">+Z3</f>
        <v>0</v>
      </c>
      <c r="DT20" s="69">
        <f t="shared" ref="DT20:DT32" si="24">+AA3</f>
        <v>0</v>
      </c>
      <c r="DU20" s="115">
        <f>+DX36</f>
        <v>0</v>
      </c>
      <c r="DV20" s="159">
        <v>0</v>
      </c>
    </row>
    <row r="21" spans="1:126" x14ac:dyDescent="0.25">
      <c r="A21" s="69">
        <v>2</v>
      </c>
      <c r="B21" s="69">
        <f t="shared" si="0"/>
        <v>2.2000000000000002</v>
      </c>
      <c r="C21" s="69">
        <f t="shared" si="0"/>
        <v>-15</v>
      </c>
      <c r="D21" s="115">
        <f>+G38</f>
        <v>2.2000000000000002</v>
      </c>
      <c r="E21" s="115">
        <f>+I38</f>
        <v>0</v>
      </c>
      <c r="K21" s="69">
        <v>2</v>
      </c>
      <c r="L21" s="69">
        <f t="shared" si="1"/>
        <v>0.7</v>
      </c>
      <c r="M21" s="69">
        <f t="shared" si="2"/>
        <v>-19</v>
      </c>
      <c r="N21" s="115">
        <f>+Q38</f>
        <v>0.7</v>
      </c>
      <c r="O21" s="115">
        <f>+S38</f>
        <v>0</v>
      </c>
      <c r="T21" s="47"/>
      <c r="U21" s="69">
        <v>2</v>
      </c>
      <c r="V21" s="69">
        <f t="shared" si="3"/>
        <v>0.7</v>
      </c>
      <c r="W21" s="69">
        <f t="shared" si="4"/>
        <v>-36</v>
      </c>
      <c r="X21" s="115">
        <f>+AA38</f>
        <v>0.69733628866422182</v>
      </c>
      <c r="Y21" s="115">
        <f>+AC38</f>
        <v>6.1009019923360712E-2</v>
      </c>
      <c r="AD21" s="47"/>
      <c r="AE21" s="69">
        <v>2</v>
      </c>
      <c r="AF21" s="69">
        <f t="shared" si="5"/>
        <v>1.81</v>
      </c>
      <c r="AG21" s="69">
        <f t="shared" si="6"/>
        <v>12</v>
      </c>
      <c r="AH21" s="115">
        <f>+AK38</f>
        <v>1.81</v>
      </c>
      <c r="AI21" s="115">
        <f>+AM38</f>
        <v>0</v>
      </c>
      <c r="AO21" s="69">
        <v>2</v>
      </c>
      <c r="AP21" s="69">
        <f t="shared" si="7"/>
        <v>3.76</v>
      </c>
      <c r="AQ21" s="69">
        <f t="shared" si="8"/>
        <v>0</v>
      </c>
      <c r="AR21" s="115">
        <f>+AU38</f>
        <v>3.7394023265847074</v>
      </c>
      <c r="AS21" s="115">
        <f>+AW38</f>
        <v>0.393027021886377</v>
      </c>
      <c r="AY21" s="69">
        <v>2</v>
      </c>
      <c r="AZ21" s="69">
        <f t="shared" si="9"/>
        <v>6.14</v>
      </c>
      <c r="BA21" s="69">
        <f t="shared" si="10"/>
        <v>-20</v>
      </c>
      <c r="BB21" s="115">
        <f>+BE38</f>
        <v>6.14</v>
      </c>
      <c r="BC21" s="115">
        <f>+BG38</f>
        <v>0</v>
      </c>
      <c r="BI21" s="69">
        <v>2</v>
      </c>
      <c r="BJ21" s="69">
        <f t="shared" si="11"/>
        <v>4.16</v>
      </c>
      <c r="BK21" s="69">
        <f t="shared" si="12"/>
        <v>6</v>
      </c>
      <c r="BL21" s="115">
        <f>+BO38</f>
        <v>4.1542988645790269</v>
      </c>
      <c r="BM21" s="115">
        <f>+BQ38</f>
        <v>-0.21771757797064636</v>
      </c>
      <c r="BS21" s="69">
        <v>2</v>
      </c>
      <c r="BT21" s="69">
        <f t="shared" si="13"/>
        <v>0.40000000000000036</v>
      </c>
      <c r="BU21" s="69">
        <f t="shared" si="14"/>
        <v>5</v>
      </c>
      <c r="BV21" s="115">
        <f>+BY38</f>
        <v>0.40000000000000036</v>
      </c>
      <c r="BW21" s="115">
        <f>+CA38</f>
        <v>0</v>
      </c>
      <c r="CC21" s="69">
        <v>2</v>
      </c>
      <c r="CD21" s="69">
        <f t="shared" si="15"/>
        <v>1.5999999999999996</v>
      </c>
      <c r="CE21" s="69">
        <f t="shared" si="16"/>
        <v>-10</v>
      </c>
      <c r="CF21" s="115">
        <f>+CI38</f>
        <v>1.5999999999999996</v>
      </c>
      <c r="CG21" s="115">
        <f>+CK38</f>
        <v>0</v>
      </c>
      <c r="CN21" s="69">
        <v>2</v>
      </c>
      <c r="CO21" s="69">
        <f t="shared" si="17"/>
        <v>5.0999999999999996</v>
      </c>
      <c r="CP21" s="69">
        <f t="shared" si="18"/>
        <v>-20</v>
      </c>
      <c r="CQ21" s="115">
        <f>+CT38</f>
        <v>5.0999999999999996</v>
      </c>
      <c r="CR21" s="115">
        <f>+CV38</f>
        <v>0</v>
      </c>
      <c r="CX21" s="69">
        <v>2</v>
      </c>
      <c r="CY21" s="69">
        <f t="shared" si="19"/>
        <v>0.40000000000000036</v>
      </c>
      <c r="CZ21" s="69">
        <f t="shared" si="20"/>
        <v>-7</v>
      </c>
      <c r="DA21" s="115">
        <f>+DD38</f>
        <v>0.40000000000000036</v>
      </c>
      <c r="DB21" s="115">
        <f>+DF38</f>
        <v>0</v>
      </c>
      <c r="DH21" s="69">
        <v>2</v>
      </c>
      <c r="DI21" s="69">
        <f t="shared" si="21"/>
        <v>0.69999999999999929</v>
      </c>
      <c r="DJ21" s="69">
        <f t="shared" si="22"/>
        <v>-5</v>
      </c>
      <c r="DK21" s="115">
        <f>+DN38</f>
        <v>0.69999999999999929</v>
      </c>
      <c r="DL21" s="115">
        <f>+DP38</f>
        <v>0</v>
      </c>
      <c r="DR21" s="69">
        <v>2</v>
      </c>
      <c r="DS21" s="69">
        <f t="shared" si="23"/>
        <v>7.6999999999999993</v>
      </c>
      <c r="DT21" s="69">
        <f t="shared" si="24"/>
        <v>-3</v>
      </c>
      <c r="DU21" s="115">
        <f>+DX38</f>
        <v>7.6999999999999993</v>
      </c>
      <c r="DV21" s="115">
        <f>+DZ38</f>
        <v>0</v>
      </c>
    </row>
    <row r="22" spans="1:126" x14ac:dyDescent="0.25">
      <c r="A22" s="69">
        <v>3</v>
      </c>
      <c r="B22" s="69">
        <f t="shared" si="0"/>
        <v>3.63</v>
      </c>
      <c r="C22" s="69">
        <f t="shared" si="0"/>
        <v>-6</v>
      </c>
      <c r="D22" s="115">
        <f>+G40</f>
        <v>3.5812739315933673</v>
      </c>
      <c r="E22" s="115">
        <f>+I40</f>
        <v>-0.3701112344966046</v>
      </c>
      <c r="K22" s="69">
        <v>3</v>
      </c>
      <c r="L22" s="69">
        <f t="shared" si="1"/>
        <v>1.86</v>
      </c>
      <c r="M22" s="69">
        <f t="shared" si="2"/>
        <v>-5</v>
      </c>
      <c r="N22" s="115">
        <f>+Q40</f>
        <v>1.7968015476952077</v>
      </c>
      <c r="O22" s="115">
        <f>+S40</f>
        <v>-0.37765905917030179</v>
      </c>
      <c r="T22" s="47"/>
      <c r="U22" s="69">
        <v>3</v>
      </c>
      <c r="V22" s="69">
        <f t="shared" si="3"/>
        <v>1.1599999999999999</v>
      </c>
      <c r="W22" s="69">
        <f t="shared" si="4"/>
        <v>-19</v>
      </c>
      <c r="X22" s="115">
        <f>+AA40</f>
        <v>1.0694841060766977</v>
      </c>
      <c r="Y22" s="115">
        <f>+AC40</f>
        <v>-0.20937219613117691</v>
      </c>
      <c r="AD22" s="47"/>
      <c r="AE22" s="69">
        <v>3</v>
      </c>
      <c r="AF22" s="69">
        <f t="shared" si="5"/>
        <v>3.56</v>
      </c>
      <c r="AG22" s="69">
        <f t="shared" si="6"/>
        <v>3</v>
      </c>
      <c r="AH22" s="115">
        <f>+AK40</f>
        <v>3.52175830128416</v>
      </c>
      <c r="AI22" s="115">
        <f>+AM40</f>
        <v>0.36384545893107884</v>
      </c>
      <c r="AO22" s="69">
        <v>3</v>
      </c>
      <c r="AP22" s="69">
        <f t="shared" si="7"/>
        <v>7.7</v>
      </c>
      <c r="AQ22" s="69">
        <f t="shared" si="8"/>
        <v>-4</v>
      </c>
      <c r="AR22" s="115">
        <f>+AU40</f>
        <v>7.6794023265847073</v>
      </c>
      <c r="AS22" s="115">
        <f>+AW40</f>
        <v>0.393027021886377</v>
      </c>
      <c r="AY22" s="69">
        <v>3</v>
      </c>
      <c r="AZ22" s="69">
        <f t="shared" si="9"/>
        <v>7.2</v>
      </c>
      <c r="BA22" s="69">
        <f t="shared" si="10"/>
        <v>5</v>
      </c>
      <c r="BB22" s="115">
        <f>+BE40</f>
        <v>7.1360741780330628</v>
      </c>
      <c r="BC22" s="115">
        <f>+BG40</f>
        <v>-0.36254135192520903</v>
      </c>
      <c r="BI22" s="69">
        <v>3</v>
      </c>
      <c r="BJ22" s="69">
        <f t="shared" si="11"/>
        <v>6.62</v>
      </c>
      <c r="BK22" s="69">
        <f t="shared" si="12"/>
        <v>3</v>
      </c>
      <c r="BL22" s="115">
        <f>+BO40</f>
        <v>6.6008227271849798</v>
      </c>
      <c r="BM22" s="115">
        <f>+BQ40</f>
        <v>3.9422441667781166E-2</v>
      </c>
      <c r="BS22" s="69">
        <v>3</v>
      </c>
      <c r="BT22" s="69">
        <f t="shared" si="13"/>
        <v>6</v>
      </c>
      <c r="BU22" s="69">
        <f t="shared" si="14"/>
        <v>2</v>
      </c>
      <c r="BV22" s="115">
        <f>+BY40</f>
        <v>5.9786903093137749</v>
      </c>
      <c r="BW22" s="115">
        <f>+CA40</f>
        <v>0.4880721593868857</v>
      </c>
      <c r="CC22" s="69">
        <v>3</v>
      </c>
      <c r="CD22" s="69">
        <f t="shared" si="15"/>
        <v>2.9000000000000004</v>
      </c>
      <c r="CE22" s="69">
        <f t="shared" si="16"/>
        <v>-3</v>
      </c>
      <c r="CF22" s="115">
        <f>+CI40</f>
        <v>2.8802500789158705</v>
      </c>
      <c r="CG22" s="115">
        <f>+CK40</f>
        <v>-0.22574263096700956</v>
      </c>
      <c r="CN22" s="69">
        <v>3</v>
      </c>
      <c r="CO22" s="69">
        <f t="shared" si="17"/>
        <v>8.7600000000000016</v>
      </c>
      <c r="CP22" s="69">
        <f t="shared" si="18"/>
        <v>5</v>
      </c>
      <c r="CQ22" s="115">
        <f>+CT40</f>
        <v>8.5392749920764253</v>
      </c>
      <c r="CR22" s="115">
        <f>+CV40</f>
        <v>-1.2517937245719482</v>
      </c>
      <c r="CX22" s="69">
        <v>3</v>
      </c>
      <c r="CY22" s="69">
        <f t="shared" si="19"/>
        <v>3.1999999999999993</v>
      </c>
      <c r="CZ22" s="69">
        <f t="shared" si="20"/>
        <v>-5</v>
      </c>
      <c r="DA22" s="115">
        <f>+DD40</f>
        <v>3.1791292245957008</v>
      </c>
      <c r="DB22" s="115">
        <f>+DF40</f>
        <v>-0.34123416153441283</v>
      </c>
      <c r="DH22" s="69">
        <v>3</v>
      </c>
      <c r="DI22" s="69">
        <f t="shared" si="21"/>
        <v>3.9299999999999997</v>
      </c>
      <c r="DJ22" s="69">
        <f t="shared" si="22"/>
        <v>0</v>
      </c>
      <c r="DK22" s="115">
        <f>+DN40</f>
        <v>3.9177088748363378</v>
      </c>
      <c r="DL22" s="115">
        <f>+DP40</f>
        <v>-0.28151304907493591</v>
      </c>
      <c r="DR22" s="69">
        <v>3</v>
      </c>
      <c r="DS22" s="69">
        <f t="shared" si="23"/>
        <v>11.850000000000001</v>
      </c>
      <c r="DT22" s="69">
        <f t="shared" si="24"/>
        <v>4</v>
      </c>
      <c r="DU22" s="115">
        <f>+DX40</f>
        <v>11.844312569231484</v>
      </c>
      <c r="DV22" s="115">
        <f>+DZ40</f>
        <v>-0.21719421840821704</v>
      </c>
    </row>
    <row r="23" spans="1:126" x14ac:dyDescent="0.25">
      <c r="A23" s="69">
        <v>4</v>
      </c>
      <c r="B23" s="69">
        <f t="shared" si="0"/>
        <v>5.35</v>
      </c>
      <c r="C23" s="69">
        <f t="shared" si="0"/>
        <v>-11</v>
      </c>
      <c r="D23" s="115">
        <f>+G42</f>
        <v>5.2918515916267967</v>
      </c>
      <c r="E23" s="115">
        <f>+I42</f>
        <v>-0.54990019131696855</v>
      </c>
      <c r="K23" s="69">
        <v>4</v>
      </c>
      <c r="L23" s="69">
        <f t="shared" si="1"/>
        <v>2.8</v>
      </c>
      <c r="M23" s="69">
        <f t="shared" si="2"/>
        <v>-15</v>
      </c>
      <c r="N23" s="115">
        <f>+Q42</f>
        <v>2.7332245639014481</v>
      </c>
      <c r="O23" s="115">
        <f>+S42</f>
        <v>-0.45958545735310041</v>
      </c>
      <c r="T23" s="47"/>
      <c r="U23" s="69">
        <v>4</v>
      </c>
      <c r="V23" s="69">
        <f t="shared" si="3"/>
        <v>3.5</v>
      </c>
      <c r="W23" s="69">
        <f t="shared" si="4"/>
        <v>-4</v>
      </c>
      <c r="X23" s="115">
        <f>+AA42</f>
        <v>3.2819975729790989</v>
      </c>
      <c r="Y23" s="115">
        <f>+AC42</f>
        <v>-0.97120167756092357</v>
      </c>
      <c r="AD23" s="47"/>
      <c r="AE23" s="69">
        <v>4</v>
      </c>
      <c r="AF23" s="69">
        <f t="shared" si="5"/>
        <v>4.25</v>
      </c>
      <c r="AG23" s="69">
        <f t="shared" si="6"/>
        <v>-90</v>
      </c>
      <c r="AH23" s="115">
        <f>+AK42</f>
        <v>4.2108126802648158</v>
      </c>
      <c r="AI23" s="115">
        <f>+AM42</f>
        <v>0.39995726873871007</v>
      </c>
      <c r="AO23" s="69">
        <v>4</v>
      </c>
      <c r="AP23" s="69">
        <f t="shared" si="7"/>
        <v>12.7</v>
      </c>
      <c r="AQ23" s="69">
        <f t="shared" si="8"/>
        <v>-8</v>
      </c>
      <c r="AR23" s="115">
        <f>+AU42</f>
        <v>12.667222577883827</v>
      </c>
      <c r="AS23" s="115">
        <f>+AW42</f>
        <v>4.4244653165750547E-2</v>
      </c>
      <c r="AY23" s="69">
        <v>4</v>
      </c>
      <c r="AZ23" s="69">
        <f t="shared" si="9"/>
        <v>13.73</v>
      </c>
      <c r="BA23" s="69">
        <f t="shared" si="10"/>
        <v>0</v>
      </c>
      <c r="BB23" s="115">
        <f>+BE42</f>
        <v>13.641225556572161</v>
      </c>
      <c r="BC23" s="115">
        <f>+BG42</f>
        <v>0.20658564821699882</v>
      </c>
      <c r="BI23" s="69">
        <v>4</v>
      </c>
      <c r="BJ23" s="69">
        <f t="shared" si="11"/>
        <v>7.3</v>
      </c>
      <c r="BK23" s="69">
        <f t="shared" si="12"/>
        <v>-90</v>
      </c>
      <c r="BL23" s="115">
        <f>+BO42</f>
        <v>7.27989081081809</v>
      </c>
      <c r="BM23" s="115">
        <f>+BQ42</f>
        <v>7.5010891912982963E-2</v>
      </c>
      <c r="BS23" s="69">
        <v>4</v>
      </c>
      <c r="BT23" s="69">
        <f t="shared" si="13"/>
        <v>10.199999999999999</v>
      </c>
      <c r="BU23" s="69">
        <f t="shared" si="14"/>
        <v>0</v>
      </c>
      <c r="BV23" s="115">
        <f>+BY42</f>
        <v>10.176131782793977</v>
      </c>
      <c r="BW23" s="115">
        <f>+CA42</f>
        <v>0.6346500455373898</v>
      </c>
      <c r="CC23" s="69">
        <v>4</v>
      </c>
      <c r="CD23" s="69">
        <f t="shared" si="15"/>
        <v>6.5600000000000005</v>
      </c>
      <c r="CE23" s="69">
        <f t="shared" si="16"/>
        <v>-32</v>
      </c>
      <c r="CF23" s="115">
        <f>+CI42</f>
        <v>6.5352341761176103</v>
      </c>
      <c r="CG23" s="115">
        <f>+CK42</f>
        <v>-0.417292230816184</v>
      </c>
      <c r="CN23" s="69">
        <v>4</v>
      </c>
      <c r="CO23" s="69">
        <f t="shared" si="17"/>
        <v>15.29</v>
      </c>
      <c r="CP23" s="69">
        <f t="shared" si="18"/>
        <v>0</v>
      </c>
      <c r="CQ23" s="115">
        <f>+CT42</f>
        <v>15.044426370615522</v>
      </c>
      <c r="CR23" s="115">
        <f>+CV42</f>
        <v>-0.68266672442974052</v>
      </c>
      <c r="CX23" s="69">
        <v>4</v>
      </c>
      <c r="CY23" s="69">
        <f t="shared" si="19"/>
        <v>11</v>
      </c>
      <c r="CZ23" s="69">
        <f t="shared" si="20"/>
        <v>0</v>
      </c>
      <c r="DA23" s="115">
        <f>+DD42</f>
        <v>10.949447869711317</v>
      </c>
      <c r="DB23" s="115">
        <f>+DF42</f>
        <v>-1.0210489549661466</v>
      </c>
      <c r="DH23" s="69">
        <v>4</v>
      </c>
      <c r="DI23" s="69">
        <f t="shared" si="21"/>
        <v>5.6</v>
      </c>
      <c r="DJ23" s="69">
        <f t="shared" si="22"/>
        <v>-20</v>
      </c>
      <c r="DK23" s="115">
        <f>+DN42</f>
        <v>5.5877088748363377</v>
      </c>
      <c r="DL23" s="115">
        <f>+DP42</f>
        <v>-0.28151304907493591</v>
      </c>
      <c r="DR23" s="69">
        <v>4</v>
      </c>
      <c r="DS23" s="69">
        <f t="shared" si="23"/>
        <v>13.2</v>
      </c>
      <c r="DT23" s="69">
        <f t="shared" si="24"/>
        <v>-17</v>
      </c>
      <c r="DU23" s="115">
        <f>+DX42</f>
        <v>13.191024037082244</v>
      </c>
      <c r="DV23" s="115">
        <f>+DZ42</f>
        <v>-0.12302297885364803</v>
      </c>
    </row>
    <row r="24" spans="1:126" x14ac:dyDescent="0.25">
      <c r="A24" s="69">
        <v>5</v>
      </c>
      <c r="B24" s="69">
        <f t="shared" si="0"/>
        <v>7.77</v>
      </c>
      <c r="C24" s="69">
        <f t="shared" si="0"/>
        <v>-10</v>
      </c>
      <c r="D24" s="115">
        <f>+G44</f>
        <v>7.6673893755701439</v>
      </c>
      <c r="E24" s="115">
        <f>+I44</f>
        <v>-1.011657960128207</v>
      </c>
      <c r="K24" s="69">
        <v>5</v>
      </c>
      <c r="L24" s="69">
        <f t="shared" si="1"/>
        <v>7.1</v>
      </c>
      <c r="M24" s="69">
        <f t="shared" si="2"/>
        <v>-7</v>
      </c>
      <c r="N24" s="115">
        <f>+Q44</f>
        <v>6.8867056169444414</v>
      </c>
      <c r="O24" s="115">
        <f>+S44</f>
        <v>-1.5725073512939396</v>
      </c>
      <c r="T24" s="47"/>
      <c r="U24" s="69">
        <v>5</v>
      </c>
      <c r="V24" s="69">
        <f t="shared" si="3"/>
        <v>6.72</v>
      </c>
      <c r="W24" s="69">
        <f t="shared" si="4"/>
        <v>-7</v>
      </c>
      <c r="X24" s="115">
        <f>+AA44</f>
        <v>6.4941538148157321</v>
      </c>
      <c r="Y24" s="115">
        <f>+AC44</f>
        <v>-1.1958175230170069</v>
      </c>
      <c r="AD24" s="47"/>
      <c r="AE24" s="69">
        <v>5</v>
      </c>
      <c r="AF24" s="69">
        <f t="shared" si="5"/>
        <v>4.96</v>
      </c>
      <c r="AG24" s="69">
        <f t="shared" si="6"/>
        <v>-3</v>
      </c>
      <c r="AH24" s="115">
        <f>+AK44</f>
        <v>4.2108126802648158</v>
      </c>
      <c r="AI24" s="115">
        <f>+AM44</f>
        <v>-0.31004273126128989</v>
      </c>
      <c r="AO24" s="69">
        <v>5</v>
      </c>
      <c r="AP24" s="69">
        <f t="shared" si="7"/>
        <v>13.92</v>
      </c>
      <c r="AQ24" s="69">
        <f t="shared" si="8"/>
        <v>0</v>
      </c>
      <c r="AR24" s="115">
        <f>+AU44</f>
        <v>13.875349621748544</v>
      </c>
      <c r="AS24" s="115">
        <f>+AW44</f>
        <v>-0.12554653000552937</v>
      </c>
      <c r="AY24" s="69">
        <v>5</v>
      </c>
      <c r="AZ24" s="69">
        <f t="shared" si="9"/>
        <v>15.77</v>
      </c>
      <c r="BA24" s="69">
        <f t="shared" si="10"/>
        <v>-15</v>
      </c>
      <c r="BB24" s="115">
        <f>+BE44</f>
        <v>15.68122555657216</v>
      </c>
      <c r="BC24" s="115">
        <f>+BG44</f>
        <v>0.20658564821699882</v>
      </c>
      <c r="BI24" s="69">
        <v>5</v>
      </c>
      <c r="BJ24" s="69">
        <f t="shared" si="11"/>
        <v>7.96</v>
      </c>
      <c r="BK24" s="69">
        <f t="shared" si="12"/>
        <v>-20</v>
      </c>
      <c r="BL24" s="115">
        <f>+BO44</f>
        <v>7.27989081081809</v>
      </c>
      <c r="BM24" s="115">
        <f>+BQ44</f>
        <v>-0.58498910808701721</v>
      </c>
      <c r="BS24" s="69">
        <v>5</v>
      </c>
      <c r="BT24" s="69">
        <f t="shared" si="13"/>
        <v>15.3</v>
      </c>
      <c r="BU24" s="69">
        <f t="shared" si="14"/>
        <v>-3</v>
      </c>
      <c r="BV24" s="115">
        <f>+BY44</f>
        <v>15.276131782793978</v>
      </c>
      <c r="BW24" s="115">
        <f>+CA44</f>
        <v>0.6346500455373898</v>
      </c>
      <c r="CC24" s="69">
        <v>5</v>
      </c>
      <c r="CD24" s="69">
        <f t="shared" si="15"/>
        <v>7.6999999999999993</v>
      </c>
      <c r="CE24" s="69">
        <f t="shared" si="16"/>
        <v>-5</v>
      </c>
      <c r="CF24" s="115">
        <f>+CI44</f>
        <v>7.5020090057359345</v>
      </c>
      <c r="CG24" s="115">
        <f>+CK44</f>
        <v>-1.021400192042037</v>
      </c>
      <c r="CN24" s="69">
        <v>5</v>
      </c>
      <c r="CO24" s="69">
        <f t="shared" si="17"/>
        <v>16.8</v>
      </c>
      <c r="CP24" s="69">
        <f t="shared" si="18"/>
        <v>-32</v>
      </c>
      <c r="CQ24" s="115">
        <f>+CT44</f>
        <v>16.554426370615523</v>
      </c>
      <c r="CR24" s="115">
        <f>+CV44</f>
        <v>-0.68266672442974052</v>
      </c>
      <c r="CX24" s="69">
        <v>5</v>
      </c>
      <c r="CY24" s="69">
        <f t="shared" si="19"/>
        <v>16.739999999999998</v>
      </c>
      <c r="CZ24" s="69">
        <f t="shared" si="20"/>
        <v>-18</v>
      </c>
      <c r="DA24" s="115">
        <f>+DD44</f>
        <v>16.689447869711316</v>
      </c>
      <c r="DB24" s="115">
        <f>+DF44</f>
        <v>-1.0210489549661466</v>
      </c>
      <c r="DH24" s="69">
        <v>5</v>
      </c>
      <c r="DI24" s="69">
        <f t="shared" si="21"/>
        <v>10.88</v>
      </c>
      <c r="DJ24" s="69">
        <f t="shared" si="22"/>
        <v>0</v>
      </c>
      <c r="DK24" s="115">
        <f>+DN44</f>
        <v>10.549285912585935</v>
      </c>
      <c r="DL24" s="115">
        <f>+DP44</f>
        <v>-2.0873794058344672</v>
      </c>
      <c r="DR24" s="69">
        <v>5</v>
      </c>
      <c r="DS24" s="69">
        <f t="shared" si="23"/>
        <v>15.3</v>
      </c>
      <c r="DT24" s="69">
        <f t="shared" si="24"/>
        <v>-15</v>
      </c>
      <c r="DU24" s="115">
        <f>+DX44</f>
        <v>15.19926402460462</v>
      </c>
      <c r="DV24" s="115">
        <f>+DZ44</f>
        <v>-0.73700355877139567</v>
      </c>
    </row>
    <row r="25" spans="1:126" x14ac:dyDescent="0.25">
      <c r="A25" s="69">
        <v>6</v>
      </c>
      <c r="B25" s="69">
        <f t="shared" si="0"/>
        <v>8.6999999999999993</v>
      </c>
      <c r="C25" s="69">
        <f t="shared" si="0"/>
        <v>0</v>
      </c>
      <c r="D25" s="115">
        <f>+G46</f>
        <v>8.5832605858714963</v>
      </c>
      <c r="E25" s="115">
        <f>+I46</f>
        <v>-1.1731507653584521</v>
      </c>
      <c r="K25" s="69">
        <v>6</v>
      </c>
      <c r="L25" s="69">
        <f t="shared" si="1"/>
        <v>7.65</v>
      </c>
      <c r="M25" s="69">
        <f t="shared" si="2"/>
        <v>0</v>
      </c>
      <c r="N25" s="115">
        <f>+Q46</f>
        <v>7.4326060003471692</v>
      </c>
      <c r="O25" s="115">
        <f>+S46</f>
        <v>-1.6395354901667707</v>
      </c>
      <c r="T25" s="47"/>
      <c r="U25" s="69">
        <v>6</v>
      </c>
      <c r="V25" s="69">
        <f t="shared" si="3"/>
        <v>8.43</v>
      </c>
      <c r="W25" s="69">
        <f t="shared" si="4"/>
        <v>0</v>
      </c>
      <c r="X25" s="115">
        <f>+AA46</f>
        <v>8.191407734122393</v>
      </c>
      <c r="Y25" s="115">
        <f>+AC46</f>
        <v>-1.4042141002398092</v>
      </c>
      <c r="AD25" s="47"/>
      <c r="AE25" s="69">
        <v>6</v>
      </c>
      <c r="AF25" s="69">
        <f t="shared" si="5"/>
        <v>5.26</v>
      </c>
      <c r="AG25" s="69">
        <f t="shared" si="6"/>
        <v>0</v>
      </c>
      <c r="AH25" s="115">
        <f>+AK46</f>
        <v>4.5104015406911877</v>
      </c>
      <c r="AI25" s="115">
        <f>+AM46</f>
        <v>-0.32574351813417302</v>
      </c>
      <c r="AO25" s="69">
        <v>6</v>
      </c>
      <c r="AP25" s="69">
        <f t="shared" si="7"/>
        <v>0</v>
      </c>
      <c r="AQ25" s="69">
        <f t="shared" si="8"/>
        <v>0</v>
      </c>
      <c r="AR25" s="115"/>
      <c r="AS25" s="115"/>
      <c r="AY25" s="69">
        <v>6</v>
      </c>
      <c r="AZ25" s="69">
        <f t="shared" si="9"/>
        <v>17.73</v>
      </c>
      <c r="BA25" s="69">
        <f t="shared" si="10"/>
        <v>2</v>
      </c>
      <c r="BB25" s="115">
        <f>+BE46</f>
        <v>17.574440176098737</v>
      </c>
      <c r="BC25" s="115">
        <f>+BG46</f>
        <v>-0.30069968018394205</v>
      </c>
      <c r="BI25" s="69">
        <v>6</v>
      </c>
      <c r="BJ25" s="69">
        <f t="shared" si="11"/>
        <v>11</v>
      </c>
      <c r="BK25" s="69">
        <f t="shared" si="12"/>
        <v>-5</v>
      </c>
      <c r="BL25" s="115">
        <f>+BO46</f>
        <v>10.136556378007253</v>
      </c>
      <c r="BM25" s="115">
        <f>+BQ46</f>
        <v>-1.6247303437970499</v>
      </c>
      <c r="BS25" s="69">
        <v>6</v>
      </c>
      <c r="BT25" s="69">
        <f t="shared" si="13"/>
        <v>19</v>
      </c>
      <c r="BU25" s="69">
        <f t="shared" si="14"/>
        <v>-5</v>
      </c>
      <c r="BV25" s="115">
        <f>+BY46</f>
        <v>18.9710610613859</v>
      </c>
      <c r="BW25" s="115">
        <f>+CA46</f>
        <v>0.44100700743849763</v>
      </c>
      <c r="CC25" s="69">
        <v>6</v>
      </c>
      <c r="CD25" s="69">
        <f t="shared" si="15"/>
        <v>9.8000000000000007</v>
      </c>
      <c r="CE25" s="69">
        <f t="shared" si="16"/>
        <v>0</v>
      </c>
      <c r="CF25" s="115">
        <f>+CI46</f>
        <v>9.5940178717286013</v>
      </c>
      <c r="CG25" s="115">
        <f>+CK46</f>
        <v>-1.2044272518121193</v>
      </c>
      <c r="CN25" s="69">
        <v>6</v>
      </c>
      <c r="CO25" s="69">
        <f t="shared" si="17"/>
        <v>17</v>
      </c>
      <c r="CP25" s="69">
        <f t="shared" si="18"/>
        <v>-25</v>
      </c>
      <c r="CQ25" s="115">
        <f>+CT46</f>
        <v>16.724035989846808</v>
      </c>
      <c r="CR25" s="115">
        <f>+CV46</f>
        <v>-0.7886505772763811</v>
      </c>
      <c r="CX25" s="69">
        <v>6</v>
      </c>
      <c r="CY25" s="69">
        <f t="shared" si="19"/>
        <v>19.760000000000002</v>
      </c>
      <c r="CZ25" s="69">
        <f t="shared" si="20"/>
        <v>-10</v>
      </c>
      <c r="DA25" s="115">
        <f>+DD46</f>
        <v>19.561638548922684</v>
      </c>
      <c r="DB25" s="115">
        <f>+DF46</f>
        <v>-1.9542802779784887</v>
      </c>
      <c r="DH25" s="69">
        <v>6</v>
      </c>
      <c r="DI25" s="69">
        <f t="shared" si="21"/>
        <v>0</v>
      </c>
      <c r="DJ25" s="69">
        <f t="shared" si="22"/>
        <v>0</v>
      </c>
      <c r="DK25" s="115"/>
      <c r="DL25" s="115"/>
      <c r="DR25" s="69">
        <v>6</v>
      </c>
      <c r="DS25" s="69">
        <f t="shared" si="23"/>
        <v>17.3</v>
      </c>
      <c r="DT25" s="69">
        <f t="shared" si="24"/>
        <v>0</v>
      </c>
      <c r="DU25" s="115">
        <f>+DX46</f>
        <v>17.131115677182756</v>
      </c>
      <c r="DV25" s="115">
        <f>+DZ46</f>
        <v>-1.2546416489764372</v>
      </c>
    </row>
    <row r="26" spans="1:126" x14ac:dyDescent="0.25">
      <c r="A26" s="69">
        <v>7</v>
      </c>
      <c r="B26" s="69">
        <f t="shared" si="0"/>
        <v>0</v>
      </c>
      <c r="C26" s="69">
        <f t="shared" si="0"/>
        <v>0</v>
      </c>
      <c r="D26" s="115"/>
      <c r="E26" s="115"/>
      <c r="K26" s="69">
        <v>7</v>
      </c>
      <c r="L26" s="69">
        <f t="shared" si="1"/>
        <v>0</v>
      </c>
      <c r="M26" s="69">
        <f t="shared" si="2"/>
        <v>0</v>
      </c>
      <c r="N26" s="115"/>
      <c r="O26" s="115"/>
      <c r="T26" s="47"/>
      <c r="U26" s="69">
        <v>7</v>
      </c>
      <c r="V26" s="69">
        <f t="shared" si="3"/>
        <v>0</v>
      </c>
      <c r="W26" s="69">
        <f t="shared" si="4"/>
        <v>0</v>
      </c>
      <c r="X26" s="115"/>
      <c r="Y26" s="115"/>
      <c r="AD26" s="47"/>
      <c r="AE26" s="69">
        <v>7</v>
      </c>
      <c r="AF26" s="69">
        <f t="shared" si="5"/>
        <v>0</v>
      </c>
      <c r="AG26" s="69">
        <f t="shared" si="6"/>
        <v>0</v>
      </c>
      <c r="AH26" s="115"/>
      <c r="AI26" s="115"/>
      <c r="AO26" s="69">
        <v>7</v>
      </c>
      <c r="AP26" s="69">
        <f t="shared" si="7"/>
        <v>0</v>
      </c>
      <c r="AQ26" s="69">
        <f t="shared" si="8"/>
        <v>0</v>
      </c>
      <c r="AR26" s="115"/>
      <c r="AS26" s="115"/>
      <c r="AY26" s="69">
        <v>7</v>
      </c>
      <c r="AZ26" s="69">
        <f t="shared" si="9"/>
        <v>24.09</v>
      </c>
      <c r="BA26" s="69">
        <f t="shared" si="10"/>
        <v>5</v>
      </c>
      <c r="BB26" s="115">
        <f>+BE48</f>
        <v>23.930565835940186</v>
      </c>
      <c r="BC26" s="115">
        <f>+BG48</f>
        <v>-7.8738881156035917E-2</v>
      </c>
      <c r="BI26" s="69">
        <v>7</v>
      </c>
      <c r="BJ26" s="69">
        <f t="shared" si="11"/>
        <v>12.2</v>
      </c>
      <c r="BK26" s="69">
        <f t="shared" si="12"/>
        <v>0</v>
      </c>
      <c r="BL26" s="115">
        <f>+BO48</f>
        <v>11.331990015717347</v>
      </c>
      <c r="BM26" s="115">
        <f>+BQ48</f>
        <v>-1.7293172350942396</v>
      </c>
      <c r="BS26" s="69">
        <v>7</v>
      </c>
      <c r="BT26" s="69">
        <f t="shared" si="13"/>
        <v>21</v>
      </c>
      <c r="BU26" s="69">
        <f t="shared" si="14"/>
        <v>-10</v>
      </c>
      <c r="BV26" s="115">
        <f>+BY48</f>
        <v>20.96345045756939</v>
      </c>
      <c r="BW26" s="115">
        <f>+CA48</f>
        <v>0.2666955219431813</v>
      </c>
      <c r="CC26" s="69">
        <v>7</v>
      </c>
      <c r="CD26" s="69">
        <f t="shared" si="15"/>
        <v>13</v>
      </c>
      <c r="CE26" s="69">
        <f t="shared" si="16"/>
        <v>7</v>
      </c>
      <c r="CF26" s="115">
        <f>+CI48</f>
        <v>12.794017871728601</v>
      </c>
      <c r="CG26" s="115">
        <f>+CK48</f>
        <v>-1.2044272518121193</v>
      </c>
      <c r="CN26" s="69">
        <v>7</v>
      </c>
      <c r="CO26" s="69">
        <f t="shared" si="17"/>
        <v>17.5</v>
      </c>
      <c r="CP26" s="69">
        <f t="shared" si="18"/>
        <v>0</v>
      </c>
      <c r="CQ26" s="115">
        <f>+CT48</f>
        <v>17.177189883365134</v>
      </c>
      <c r="CR26" s="115">
        <f>+CV48</f>
        <v>-0.99995970814673085</v>
      </c>
      <c r="CX26" s="69">
        <v>7</v>
      </c>
      <c r="CY26" s="69">
        <f t="shared" si="19"/>
        <v>21.1</v>
      </c>
      <c r="CZ26" s="69">
        <f t="shared" si="20"/>
        <v>0</v>
      </c>
      <c r="DA26" s="115">
        <f>+DD48</f>
        <v>20.881280937959041</v>
      </c>
      <c r="DB26" s="115">
        <f>+DF48</f>
        <v>-2.1869688360521753</v>
      </c>
      <c r="DH26" s="69">
        <v>7</v>
      </c>
      <c r="DI26" s="69">
        <f t="shared" si="21"/>
        <v>0</v>
      </c>
      <c r="DJ26" s="69">
        <f t="shared" si="22"/>
        <v>0</v>
      </c>
      <c r="DK26" s="115"/>
      <c r="DL26" s="115"/>
      <c r="DR26" s="69">
        <v>7</v>
      </c>
      <c r="DS26" s="69">
        <f t="shared" si="23"/>
        <v>0</v>
      </c>
      <c r="DT26" s="69">
        <f t="shared" si="24"/>
        <v>0</v>
      </c>
      <c r="DU26" s="115"/>
      <c r="DV26" s="115"/>
    </row>
    <row r="27" spans="1:126" x14ac:dyDescent="0.25">
      <c r="A27" s="69">
        <v>8</v>
      </c>
      <c r="B27" s="69">
        <f t="shared" si="0"/>
        <v>0</v>
      </c>
      <c r="C27" s="69">
        <f t="shared" si="0"/>
        <v>0</v>
      </c>
      <c r="D27" s="115"/>
      <c r="E27" s="115"/>
      <c r="K27" s="69">
        <v>8</v>
      </c>
      <c r="L27" s="69">
        <f t="shared" si="1"/>
        <v>0</v>
      </c>
      <c r="M27" s="69">
        <f t="shared" si="2"/>
        <v>0</v>
      </c>
      <c r="N27" s="115"/>
      <c r="O27" s="115"/>
      <c r="T27" s="47"/>
      <c r="U27" s="69">
        <v>8</v>
      </c>
      <c r="V27" s="69">
        <f t="shared" si="3"/>
        <v>0</v>
      </c>
      <c r="W27" s="69">
        <f t="shared" si="4"/>
        <v>0</v>
      </c>
      <c r="X27" s="115"/>
      <c r="Y27" s="115"/>
      <c r="AD27" s="47"/>
      <c r="AE27" s="69">
        <v>8</v>
      </c>
      <c r="AF27" s="69">
        <f t="shared" si="5"/>
        <v>0</v>
      </c>
      <c r="AG27" s="69">
        <f t="shared" si="6"/>
        <v>0</v>
      </c>
      <c r="AH27" s="115"/>
      <c r="AI27" s="115"/>
      <c r="AO27" s="69">
        <v>8</v>
      </c>
      <c r="AP27" s="69">
        <f t="shared" si="7"/>
        <v>0</v>
      </c>
      <c r="AQ27" s="69">
        <f t="shared" si="8"/>
        <v>0</v>
      </c>
      <c r="AR27" s="115"/>
      <c r="AS27" s="115"/>
      <c r="AY27" s="69">
        <v>8</v>
      </c>
      <c r="AZ27" s="69">
        <f t="shared" si="9"/>
        <v>27.48</v>
      </c>
      <c r="BA27" s="69">
        <f t="shared" si="10"/>
        <v>0</v>
      </c>
      <c r="BB27" s="115">
        <f>+BE50</f>
        <v>27.307665862471204</v>
      </c>
      <c r="BC27" s="115">
        <f>+BG50</f>
        <v>0.21671908675852533</v>
      </c>
      <c r="BI27" s="69">
        <v>8</v>
      </c>
      <c r="BJ27" s="69">
        <f t="shared" si="11"/>
        <v>0</v>
      </c>
      <c r="BK27" s="69">
        <f t="shared" si="12"/>
        <v>0</v>
      </c>
      <c r="BL27" s="115"/>
      <c r="BM27" s="115"/>
      <c r="BS27" s="69">
        <v>8</v>
      </c>
      <c r="BT27" s="69">
        <f>+P10</f>
        <v>22.48</v>
      </c>
      <c r="BU27" s="69">
        <f t="shared" si="14"/>
        <v>0</v>
      </c>
      <c r="BV27" s="115">
        <f>+BY50</f>
        <v>22.420965932027457</v>
      </c>
      <c r="BW27" s="115">
        <f>+CA50</f>
        <v>9.6962189961243284E-3</v>
      </c>
      <c r="CC27" s="69">
        <v>8</v>
      </c>
      <c r="CD27" s="69">
        <f t="shared" si="15"/>
        <v>19.899999999999999</v>
      </c>
      <c r="CE27" s="69">
        <f t="shared" si="16"/>
        <v>3</v>
      </c>
      <c r="CF27" s="115">
        <f>+CI50</f>
        <v>19.64258631805372</v>
      </c>
      <c r="CG27" s="115">
        <f>+CK50</f>
        <v>-0.36352878231660191</v>
      </c>
      <c r="CN27" s="69">
        <v>8</v>
      </c>
      <c r="CO27" s="69">
        <f t="shared" si="17"/>
        <v>0</v>
      </c>
      <c r="CP27" s="69">
        <f t="shared" si="18"/>
        <v>0</v>
      </c>
      <c r="CQ27" s="115"/>
      <c r="CR27" s="115"/>
      <c r="CX27" s="69">
        <v>8</v>
      </c>
      <c r="CY27" s="69">
        <f t="shared" si="19"/>
        <v>0</v>
      </c>
      <c r="CZ27" s="69">
        <f t="shared" si="20"/>
        <v>0</v>
      </c>
      <c r="DA27" s="115"/>
      <c r="DB27" s="115"/>
      <c r="DH27" s="69">
        <v>8</v>
      </c>
      <c r="DI27" s="69">
        <f t="shared" si="21"/>
        <v>0</v>
      </c>
      <c r="DJ27" s="69">
        <f t="shared" si="22"/>
        <v>0</v>
      </c>
      <c r="DK27" s="115"/>
      <c r="DL27" s="115"/>
      <c r="DR27" s="69">
        <v>8</v>
      </c>
      <c r="DS27" s="69">
        <f t="shared" si="23"/>
        <v>0</v>
      </c>
      <c r="DT27" s="69">
        <f t="shared" si="24"/>
        <v>0</v>
      </c>
      <c r="DU27" s="115"/>
      <c r="DV27" s="115"/>
    </row>
    <row r="28" spans="1:126" x14ac:dyDescent="0.25">
      <c r="A28" s="69">
        <v>9</v>
      </c>
      <c r="B28" s="69">
        <f t="shared" si="0"/>
        <v>0</v>
      </c>
      <c r="C28" s="69">
        <f t="shared" si="0"/>
        <v>0</v>
      </c>
      <c r="D28" s="115"/>
      <c r="E28" s="115"/>
      <c r="K28" s="69">
        <v>9</v>
      </c>
      <c r="L28" s="69">
        <f t="shared" si="1"/>
        <v>0</v>
      </c>
      <c r="M28" s="69">
        <f t="shared" si="2"/>
        <v>0</v>
      </c>
      <c r="N28" s="115"/>
      <c r="O28" s="115"/>
      <c r="T28" s="47"/>
      <c r="U28" s="69">
        <v>9</v>
      </c>
      <c r="V28" s="69">
        <f t="shared" si="3"/>
        <v>0</v>
      </c>
      <c r="W28" s="69">
        <f t="shared" si="4"/>
        <v>0</v>
      </c>
      <c r="X28" s="115"/>
      <c r="Y28" s="115"/>
      <c r="AD28" s="47"/>
      <c r="AE28" s="69">
        <v>9</v>
      </c>
      <c r="AF28" s="69">
        <f t="shared" si="5"/>
        <v>0</v>
      </c>
      <c r="AG28" s="69">
        <f t="shared" si="6"/>
        <v>0</v>
      </c>
      <c r="AH28" s="115"/>
      <c r="AI28" s="115"/>
      <c r="AO28" s="69">
        <v>9</v>
      </c>
      <c r="AP28" s="69">
        <f t="shared" si="7"/>
        <v>0</v>
      </c>
      <c r="AQ28" s="69">
        <f t="shared" si="8"/>
        <v>0</v>
      </c>
      <c r="AR28" s="115"/>
      <c r="AS28" s="115"/>
      <c r="AY28" s="69">
        <v>9</v>
      </c>
      <c r="AZ28" s="69">
        <f t="shared" si="9"/>
        <v>28.5</v>
      </c>
      <c r="BA28" s="69">
        <f t="shared" si="10"/>
        <v>-5</v>
      </c>
      <c r="BB28" s="115">
        <f>+BE52</f>
        <v>28.327665862471203</v>
      </c>
      <c r="BC28" s="115">
        <f>+BG52</f>
        <v>0.21671908675852533</v>
      </c>
      <c r="BI28" s="69">
        <v>9</v>
      </c>
      <c r="BJ28" s="69">
        <f t="shared" si="11"/>
        <v>0</v>
      </c>
      <c r="BK28" s="69">
        <f t="shared" si="12"/>
        <v>0</v>
      </c>
      <c r="BL28" s="115"/>
      <c r="BM28" s="115"/>
      <c r="BS28" s="69">
        <v>9</v>
      </c>
      <c r="BT28" s="69">
        <f t="shared" si="13"/>
        <v>0</v>
      </c>
      <c r="BU28" s="69">
        <f t="shared" si="14"/>
        <v>0</v>
      </c>
      <c r="BV28" s="115"/>
      <c r="BW28" s="115"/>
      <c r="CC28" s="69">
        <v>9</v>
      </c>
      <c r="CD28" s="69">
        <f t="shared" si="15"/>
        <v>21.8</v>
      </c>
      <c r="CE28" s="69">
        <f t="shared" si="16"/>
        <v>0</v>
      </c>
      <c r="CF28" s="115">
        <f>+CI52</f>
        <v>21.539982434087413</v>
      </c>
      <c r="CG28" s="115">
        <f>+CK52</f>
        <v>-0.26409046545500853</v>
      </c>
      <c r="CN28" s="69">
        <v>9</v>
      </c>
      <c r="CO28" s="69">
        <f t="shared" si="17"/>
        <v>0</v>
      </c>
      <c r="CP28" s="69">
        <f t="shared" si="18"/>
        <v>0</v>
      </c>
      <c r="CQ28" s="115"/>
      <c r="CR28" s="115"/>
      <c r="CX28" s="69">
        <v>9</v>
      </c>
      <c r="CY28" s="69">
        <f t="shared" si="19"/>
        <v>0</v>
      </c>
      <c r="CZ28" s="69">
        <f t="shared" si="20"/>
        <v>0</v>
      </c>
      <c r="DA28" s="115"/>
      <c r="DB28" s="115"/>
      <c r="DH28" s="69">
        <v>9</v>
      </c>
      <c r="DI28" s="69">
        <f t="shared" si="21"/>
        <v>0</v>
      </c>
      <c r="DJ28" s="69">
        <f t="shared" si="22"/>
        <v>0</v>
      </c>
      <c r="DK28" s="115"/>
      <c r="DL28" s="115"/>
      <c r="DR28" s="69">
        <v>9</v>
      </c>
      <c r="DS28" s="69">
        <f t="shared" si="23"/>
        <v>0</v>
      </c>
      <c r="DT28" s="69">
        <f t="shared" si="24"/>
        <v>0</v>
      </c>
      <c r="DU28" s="115"/>
      <c r="DV28" s="115"/>
    </row>
    <row r="29" spans="1:126" x14ac:dyDescent="0.25">
      <c r="A29" s="69">
        <v>10</v>
      </c>
      <c r="B29" s="69">
        <f t="shared" si="0"/>
        <v>0</v>
      </c>
      <c r="C29" s="69">
        <f t="shared" si="0"/>
        <v>0</v>
      </c>
      <c r="D29" s="115"/>
      <c r="E29" s="115"/>
      <c r="K29" s="69">
        <v>10</v>
      </c>
      <c r="L29" s="69">
        <f t="shared" si="1"/>
        <v>0</v>
      </c>
      <c r="M29" s="69">
        <f t="shared" si="2"/>
        <v>0</v>
      </c>
      <c r="N29" s="115"/>
      <c r="O29" s="115"/>
      <c r="T29" s="47"/>
      <c r="U29" s="69">
        <v>10</v>
      </c>
      <c r="V29" s="69">
        <f t="shared" si="3"/>
        <v>0</v>
      </c>
      <c r="W29" s="69">
        <f t="shared" si="4"/>
        <v>0</v>
      </c>
      <c r="X29" s="115"/>
      <c r="Y29" s="115"/>
      <c r="AD29" s="47"/>
      <c r="AE29" s="69">
        <v>10</v>
      </c>
      <c r="AF29" s="69">
        <f t="shared" si="5"/>
        <v>0</v>
      </c>
      <c r="AG29" s="69">
        <f t="shared" si="6"/>
        <v>0</v>
      </c>
      <c r="AH29" s="115"/>
      <c r="AI29" s="115"/>
      <c r="AO29" s="69">
        <v>10</v>
      </c>
      <c r="AP29" s="69">
        <f t="shared" si="7"/>
        <v>0</v>
      </c>
      <c r="AQ29" s="69">
        <f t="shared" si="8"/>
        <v>0</v>
      </c>
      <c r="AR29" s="115"/>
      <c r="AS29" s="115"/>
      <c r="AY29" s="69">
        <v>10</v>
      </c>
      <c r="AZ29" s="69">
        <f t="shared" si="9"/>
        <v>30.5</v>
      </c>
      <c r="BA29" s="69">
        <f t="shared" si="10"/>
        <v>0</v>
      </c>
      <c r="BB29" s="115">
        <f>+BE54</f>
        <v>30.320055258654694</v>
      </c>
      <c r="BC29" s="115">
        <f>+BG54</f>
        <v>4.2407601263208999E-2</v>
      </c>
      <c r="BI29" s="69">
        <v>10</v>
      </c>
      <c r="BJ29" s="69">
        <f t="shared" si="11"/>
        <v>0</v>
      </c>
      <c r="BK29" s="69">
        <f t="shared" si="12"/>
        <v>0</v>
      </c>
      <c r="BL29" s="115"/>
      <c r="BM29" s="115"/>
      <c r="BS29" s="69">
        <v>10</v>
      </c>
      <c r="BT29" s="69">
        <f t="shared" si="13"/>
        <v>0</v>
      </c>
      <c r="BU29" s="69">
        <f t="shared" si="14"/>
        <v>0</v>
      </c>
      <c r="BV29" s="115"/>
      <c r="BW29" s="115"/>
      <c r="CC29" s="69">
        <v>10</v>
      </c>
      <c r="CD29" s="69">
        <f t="shared" si="15"/>
        <v>24.4</v>
      </c>
      <c r="CE29" s="69">
        <f t="shared" si="16"/>
        <v>6</v>
      </c>
      <c r="CF29" s="115">
        <f>+CI54</f>
        <v>24.139982434087411</v>
      </c>
      <c r="CG29" s="115">
        <f>+CK54</f>
        <v>-0.26409046545500853</v>
      </c>
      <c r="CN29" s="69">
        <v>10</v>
      </c>
      <c r="CO29" s="69">
        <f t="shared" si="17"/>
        <v>0</v>
      </c>
      <c r="CP29" s="69">
        <f t="shared" si="18"/>
        <v>0</v>
      </c>
      <c r="CQ29" s="115"/>
      <c r="CR29" s="115"/>
      <c r="CX29" s="69">
        <v>10</v>
      </c>
      <c r="CY29" s="69">
        <f t="shared" si="19"/>
        <v>0</v>
      </c>
      <c r="CZ29" s="69">
        <f t="shared" si="20"/>
        <v>0</v>
      </c>
      <c r="DA29" s="115"/>
      <c r="DB29" s="115"/>
      <c r="DH29" s="69">
        <v>10</v>
      </c>
      <c r="DI29" s="69">
        <f t="shared" si="21"/>
        <v>0</v>
      </c>
      <c r="DJ29" s="69">
        <f t="shared" si="22"/>
        <v>0</v>
      </c>
      <c r="DK29" s="115"/>
      <c r="DL29" s="115"/>
      <c r="DR29" s="69">
        <v>10</v>
      </c>
      <c r="DS29" s="69">
        <f t="shared" si="23"/>
        <v>0</v>
      </c>
      <c r="DT29" s="69">
        <f t="shared" si="24"/>
        <v>0</v>
      </c>
      <c r="DU29" s="115"/>
      <c r="DV29" s="115"/>
    </row>
    <row r="30" spans="1:126" x14ac:dyDescent="0.25">
      <c r="A30" s="69">
        <v>11</v>
      </c>
      <c r="B30" s="69">
        <f t="shared" si="0"/>
        <v>0</v>
      </c>
      <c r="C30" s="69">
        <f t="shared" si="0"/>
        <v>0</v>
      </c>
      <c r="D30" s="115"/>
      <c r="E30" s="115"/>
      <c r="K30" s="69">
        <v>11</v>
      </c>
      <c r="L30" s="69">
        <f t="shared" si="1"/>
        <v>0</v>
      </c>
      <c r="M30" s="69">
        <f t="shared" si="2"/>
        <v>0</v>
      </c>
      <c r="N30" s="115"/>
      <c r="O30" s="115"/>
      <c r="T30" s="47"/>
      <c r="U30" s="69">
        <v>11</v>
      </c>
      <c r="V30" s="69">
        <f t="shared" si="3"/>
        <v>0</v>
      </c>
      <c r="W30" s="69">
        <f t="shared" si="4"/>
        <v>0</v>
      </c>
      <c r="X30" s="115"/>
      <c r="Y30" s="115"/>
      <c r="AD30" s="47"/>
      <c r="AE30" s="69">
        <v>11</v>
      </c>
      <c r="AF30" s="69">
        <f t="shared" si="5"/>
        <v>0</v>
      </c>
      <c r="AG30" s="69">
        <f t="shared" si="6"/>
        <v>0</v>
      </c>
      <c r="AH30" s="115"/>
      <c r="AI30" s="115"/>
      <c r="AO30" s="69">
        <v>11</v>
      </c>
      <c r="AP30" s="69">
        <f t="shared" si="7"/>
        <v>0</v>
      </c>
      <c r="AQ30" s="69">
        <f t="shared" si="8"/>
        <v>0</v>
      </c>
      <c r="AR30" s="115"/>
      <c r="AS30" s="115"/>
      <c r="AY30" s="69">
        <v>11</v>
      </c>
      <c r="AZ30" s="69">
        <f t="shared" si="9"/>
        <v>0</v>
      </c>
      <c r="BA30" s="69">
        <f t="shared" si="10"/>
        <v>0</v>
      </c>
      <c r="BB30" s="115"/>
      <c r="BC30" s="115"/>
      <c r="BI30" s="69">
        <v>11</v>
      </c>
      <c r="BJ30" s="69">
        <f t="shared" si="11"/>
        <v>0</v>
      </c>
      <c r="BK30" s="69">
        <f t="shared" si="12"/>
        <v>0</v>
      </c>
      <c r="BL30" s="115"/>
      <c r="BM30" s="115"/>
      <c r="BS30" s="69">
        <v>11</v>
      </c>
      <c r="BT30" s="69">
        <f t="shared" si="13"/>
        <v>0</v>
      </c>
      <c r="BU30" s="69">
        <f t="shared" si="14"/>
        <v>0</v>
      </c>
      <c r="BV30" s="115"/>
      <c r="BW30" s="115"/>
      <c r="CC30" s="69">
        <v>11</v>
      </c>
      <c r="CD30" s="69">
        <f t="shared" si="15"/>
        <v>29.85</v>
      </c>
      <c r="CE30" s="69">
        <f t="shared" si="16"/>
        <v>0</v>
      </c>
      <c r="CF30" s="115">
        <f>+CI56</f>
        <v>29.560126763844504</v>
      </c>
      <c r="CG30" s="115">
        <f>+CK56</f>
        <v>0.30558965935370314</v>
      </c>
      <c r="CN30" s="69">
        <v>11</v>
      </c>
      <c r="CO30" s="69">
        <f t="shared" si="17"/>
        <v>0</v>
      </c>
      <c r="CP30" s="69">
        <f t="shared" si="18"/>
        <v>0</v>
      </c>
      <c r="CQ30" s="115"/>
      <c r="CR30" s="115"/>
      <c r="CX30" s="69">
        <v>11</v>
      </c>
      <c r="CY30" s="69">
        <f t="shared" si="19"/>
        <v>0</v>
      </c>
      <c r="CZ30" s="69">
        <f t="shared" si="20"/>
        <v>0</v>
      </c>
      <c r="DA30" s="115"/>
      <c r="DB30" s="115"/>
      <c r="DH30" s="69">
        <v>11</v>
      </c>
      <c r="DI30" s="69">
        <f t="shared" si="21"/>
        <v>0</v>
      </c>
      <c r="DJ30" s="69">
        <f t="shared" si="22"/>
        <v>0</v>
      </c>
      <c r="DK30" s="115"/>
      <c r="DL30" s="115"/>
      <c r="DR30" s="69">
        <v>11</v>
      </c>
      <c r="DS30" s="69">
        <f t="shared" si="23"/>
        <v>0</v>
      </c>
      <c r="DT30" s="69">
        <f t="shared" si="24"/>
        <v>0</v>
      </c>
      <c r="DU30" s="115"/>
      <c r="DV30" s="115"/>
    </row>
    <row r="31" spans="1:126" x14ac:dyDescent="0.25">
      <c r="A31" s="69">
        <v>12</v>
      </c>
      <c r="B31" s="69">
        <f t="shared" si="0"/>
        <v>0</v>
      </c>
      <c r="C31" s="69">
        <f t="shared" si="0"/>
        <v>0</v>
      </c>
      <c r="D31" s="115"/>
      <c r="E31" s="115"/>
      <c r="K31" s="69">
        <v>12</v>
      </c>
      <c r="L31" s="69">
        <f t="shared" si="1"/>
        <v>0</v>
      </c>
      <c r="M31" s="69">
        <f t="shared" si="2"/>
        <v>0</v>
      </c>
      <c r="N31" s="115"/>
      <c r="O31" s="115"/>
      <c r="T31" s="47"/>
      <c r="U31" s="69">
        <v>12</v>
      </c>
      <c r="V31" s="69">
        <f t="shared" si="3"/>
        <v>0</v>
      </c>
      <c r="W31" s="69">
        <f t="shared" si="4"/>
        <v>0</v>
      </c>
      <c r="X31" s="115"/>
      <c r="Y31" s="115"/>
      <c r="AD31" s="47"/>
      <c r="AE31" s="69">
        <v>12</v>
      </c>
      <c r="AF31" s="69">
        <f t="shared" si="5"/>
        <v>0</v>
      </c>
      <c r="AG31" s="69">
        <f t="shared" si="6"/>
        <v>0</v>
      </c>
      <c r="AH31" s="115"/>
      <c r="AI31" s="115"/>
      <c r="AO31" s="69">
        <v>12</v>
      </c>
      <c r="AP31" s="69">
        <f t="shared" si="7"/>
        <v>0</v>
      </c>
      <c r="AQ31" s="69">
        <f t="shared" si="8"/>
        <v>0</v>
      </c>
      <c r="AR31" s="115"/>
      <c r="AS31" s="115"/>
      <c r="AY31" s="69">
        <v>12</v>
      </c>
      <c r="AZ31" s="69">
        <f t="shared" si="9"/>
        <v>0</v>
      </c>
      <c r="BA31" s="69">
        <f t="shared" si="10"/>
        <v>0</v>
      </c>
      <c r="BB31" s="115"/>
      <c r="BC31" s="115"/>
      <c r="BI31" s="69">
        <v>12</v>
      </c>
      <c r="BJ31" s="69">
        <f t="shared" si="11"/>
        <v>0</v>
      </c>
      <c r="BK31" s="69">
        <f t="shared" si="12"/>
        <v>0</v>
      </c>
      <c r="BL31" s="115"/>
      <c r="BM31" s="115"/>
      <c r="BS31" s="69">
        <v>12</v>
      </c>
      <c r="BT31" s="69">
        <f t="shared" si="13"/>
        <v>0</v>
      </c>
      <c r="BU31" s="69">
        <f t="shared" si="14"/>
        <v>0</v>
      </c>
      <c r="BV31" s="115"/>
      <c r="BW31" s="115"/>
      <c r="CC31" s="69">
        <v>12</v>
      </c>
      <c r="CD31" s="69">
        <f t="shared" si="15"/>
        <v>41.1</v>
      </c>
      <c r="CE31" s="69">
        <f t="shared" si="16"/>
        <v>-5</v>
      </c>
      <c r="CF31" s="115">
        <f>+CI58</f>
        <v>40.810126763844508</v>
      </c>
      <c r="CG31" s="115">
        <f>+CK58</f>
        <v>0.30558965935370314</v>
      </c>
      <c r="CN31" s="69">
        <v>12</v>
      </c>
      <c r="CO31" s="69">
        <f t="shared" si="17"/>
        <v>0</v>
      </c>
      <c r="CP31" s="69">
        <f t="shared" si="18"/>
        <v>0</v>
      </c>
      <c r="CQ31" s="115"/>
      <c r="CR31" s="115"/>
      <c r="CX31" s="69">
        <v>12</v>
      </c>
      <c r="CY31" s="69">
        <f t="shared" si="19"/>
        <v>0</v>
      </c>
      <c r="CZ31" s="69">
        <f t="shared" si="20"/>
        <v>0</v>
      </c>
      <c r="DA31" s="115"/>
      <c r="DB31" s="115"/>
      <c r="DH31" s="69">
        <v>12</v>
      </c>
      <c r="DI31" s="69">
        <f t="shared" si="21"/>
        <v>0</v>
      </c>
      <c r="DJ31" s="69">
        <f t="shared" si="22"/>
        <v>0</v>
      </c>
      <c r="DK31" s="115"/>
      <c r="DL31" s="115"/>
      <c r="DR31" s="69">
        <v>12</v>
      </c>
      <c r="DS31" s="69">
        <f t="shared" si="23"/>
        <v>0</v>
      </c>
      <c r="DT31" s="69">
        <f t="shared" si="24"/>
        <v>0</v>
      </c>
      <c r="DU31" s="115"/>
      <c r="DV31" s="115"/>
    </row>
    <row r="32" spans="1:126" x14ac:dyDescent="0.25">
      <c r="A32" s="69">
        <v>13</v>
      </c>
      <c r="B32" s="69">
        <f t="shared" si="0"/>
        <v>15.402307692307694</v>
      </c>
      <c r="C32" s="69">
        <f t="shared" si="0"/>
        <v>-6.8290293040293042</v>
      </c>
      <c r="D32" s="115"/>
      <c r="E32" s="115"/>
      <c r="K32" s="69">
        <v>13</v>
      </c>
      <c r="L32" s="69">
        <f t="shared" si="1"/>
        <v>0</v>
      </c>
      <c r="M32" s="69">
        <f t="shared" si="2"/>
        <v>0</v>
      </c>
      <c r="N32" s="115"/>
      <c r="O32" s="115"/>
      <c r="T32" s="47"/>
      <c r="U32" s="69">
        <v>13</v>
      </c>
      <c r="V32" s="69">
        <f t="shared" si="3"/>
        <v>0</v>
      </c>
      <c r="W32" s="69">
        <f t="shared" si="4"/>
        <v>0</v>
      </c>
      <c r="X32" s="115"/>
      <c r="Y32" s="115"/>
      <c r="AD32" s="47"/>
      <c r="AE32" s="69">
        <v>13</v>
      </c>
      <c r="AF32" s="69">
        <f t="shared" si="5"/>
        <v>0</v>
      </c>
      <c r="AG32" s="69">
        <f t="shared" si="6"/>
        <v>0</v>
      </c>
      <c r="AH32" s="115"/>
      <c r="AI32" s="115"/>
      <c r="AO32" s="69">
        <v>13</v>
      </c>
      <c r="AP32" s="69">
        <f t="shared" si="7"/>
        <v>0</v>
      </c>
      <c r="AQ32" s="69">
        <f t="shared" si="8"/>
        <v>0</v>
      </c>
      <c r="AR32" s="115"/>
      <c r="AS32" s="115"/>
      <c r="AY32" s="69">
        <v>13</v>
      </c>
      <c r="AZ32" s="69">
        <f t="shared" si="9"/>
        <v>0</v>
      </c>
      <c r="BA32" s="69">
        <f t="shared" si="10"/>
        <v>0</v>
      </c>
      <c r="BB32" s="115"/>
      <c r="BC32" s="115"/>
      <c r="BI32" s="69">
        <v>13</v>
      </c>
      <c r="BJ32" s="69">
        <f t="shared" si="11"/>
        <v>0</v>
      </c>
      <c r="BK32" s="69">
        <f t="shared" si="12"/>
        <v>0</v>
      </c>
      <c r="BL32" s="115"/>
      <c r="BM32" s="115"/>
      <c r="BS32" s="69">
        <v>13</v>
      </c>
      <c r="BT32" s="69">
        <f t="shared" si="13"/>
        <v>0</v>
      </c>
      <c r="BU32" s="69">
        <f t="shared" si="14"/>
        <v>0</v>
      </c>
      <c r="BV32" s="115"/>
      <c r="BW32" s="115"/>
      <c r="CC32" s="69">
        <v>13</v>
      </c>
      <c r="CD32" s="69">
        <f t="shared" si="15"/>
        <v>42.4</v>
      </c>
      <c r="CE32" s="69">
        <f t="shared" si="16"/>
        <v>0</v>
      </c>
      <c r="CF32" s="115">
        <f>+CI60</f>
        <v>42.105179871363774</v>
      </c>
      <c r="CG32" s="115">
        <f>+CK60</f>
        <v>0.19228719378174777</v>
      </c>
      <c r="CN32" s="69">
        <v>13</v>
      </c>
      <c r="CO32" s="69">
        <f t="shared" si="17"/>
        <v>0</v>
      </c>
      <c r="CP32" s="69">
        <f t="shared" si="18"/>
        <v>0</v>
      </c>
      <c r="CQ32" s="115"/>
      <c r="CR32" s="115"/>
      <c r="CX32" s="69">
        <v>13</v>
      </c>
      <c r="CY32" s="69">
        <f t="shared" si="19"/>
        <v>0</v>
      </c>
      <c r="CZ32" s="69">
        <f t="shared" si="20"/>
        <v>0</v>
      </c>
      <c r="DA32" s="115"/>
      <c r="DB32" s="115"/>
      <c r="DH32" s="69">
        <v>13</v>
      </c>
      <c r="DI32" s="69">
        <f t="shared" si="21"/>
        <v>0</v>
      </c>
      <c r="DJ32" s="69">
        <f t="shared" si="22"/>
        <v>0</v>
      </c>
      <c r="DK32" s="115"/>
      <c r="DL32" s="115"/>
      <c r="DR32" s="69">
        <v>13</v>
      </c>
      <c r="DS32" s="69">
        <f t="shared" si="23"/>
        <v>0</v>
      </c>
      <c r="DT32" s="69">
        <f t="shared" si="24"/>
        <v>0</v>
      </c>
      <c r="DU32" s="115"/>
      <c r="DV32" s="115"/>
    </row>
    <row r="33" spans="1:130" x14ac:dyDescent="0.25">
      <c r="A33" s="99"/>
      <c r="B33" s="99"/>
      <c r="C33" s="105"/>
      <c r="K33" s="99"/>
      <c r="L33" s="99"/>
      <c r="M33" s="105"/>
      <c r="T33" s="47"/>
      <c r="U33" s="99"/>
      <c r="V33" s="99"/>
      <c r="W33" s="105"/>
      <c r="AD33" s="47"/>
      <c r="AE33" s="99"/>
      <c r="AF33" s="99"/>
      <c r="AG33" s="105"/>
      <c r="AO33" s="99"/>
      <c r="AP33" s="99"/>
      <c r="AQ33" s="105"/>
      <c r="AY33" s="99"/>
      <c r="AZ33" s="99"/>
      <c r="BA33" s="105"/>
      <c r="BI33" s="99"/>
      <c r="BJ33" s="99"/>
      <c r="BK33" s="105"/>
      <c r="BS33" s="99"/>
      <c r="BT33" s="99"/>
      <c r="BU33" s="105"/>
      <c r="CC33" s="99"/>
      <c r="CD33" s="99"/>
      <c r="CE33" s="105"/>
      <c r="CN33" s="99"/>
      <c r="CO33" s="99"/>
      <c r="CP33" s="105"/>
      <c r="CX33" s="99"/>
      <c r="CY33" s="99"/>
      <c r="CZ33" s="105"/>
      <c r="DH33" s="99"/>
      <c r="DI33" s="99"/>
      <c r="DJ33" s="105"/>
      <c r="DR33" s="99"/>
      <c r="DS33" s="99"/>
      <c r="DT33" s="105"/>
    </row>
    <row r="34" spans="1:130" ht="120" x14ac:dyDescent="0.25">
      <c r="A34" s="103" t="s">
        <v>167</v>
      </c>
      <c r="B34" s="103" t="s">
        <v>169</v>
      </c>
      <c r="C34" s="103" t="s">
        <v>168</v>
      </c>
      <c r="D34" s="103" t="s">
        <v>165</v>
      </c>
      <c r="E34" s="103" t="s">
        <v>166</v>
      </c>
      <c r="F34" s="103" t="s">
        <v>153</v>
      </c>
      <c r="G34" s="103" t="s">
        <v>156</v>
      </c>
      <c r="H34" s="103" t="s">
        <v>154</v>
      </c>
      <c r="I34" s="103" t="s">
        <v>157</v>
      </c>
      <c r="K34" s="103" t="s">
        <v>167</v>
      </c>
      <c r="L34" s="103" t="s">
        <v>169</v>
      </c>
      <c r="M34" s="103" t="s">
        <v>168</v>
      </c>
      <c r="N34" s="103" t="s">
        <v>165</v>
      </c>
      <c r="O34" s="103" t="s">
        <v>166</v>
      </c>
      <c r="P34" s="103" t="s">
        <v>153</v>
      </c>
      <c r="Q34" s="103" t="s">
        <v>156</v>
      </c>
      <c r="R34" s="103" t="s">
        <v>154</v>
      </c>
      <c r="S34" s="103" t="s">
        <v>157</v>
      </c>
      <c r="U34" s="103" t="s">
        <v>167</v>
      </c>
      <c r="V34" s="103" t="s">
        <v>169</v>
      </c>
      <c r="W34" s="103" t="s">
        <v>168</v>
      </c>
      <c r="X34" s="103" t="s">
        <v>165</v>
      </c>
      <c r="Y34" s="103" t="s">
        <v>166</v>
      </c>
      <c r="Z34" s="103" t="s">
        <v>153</v>
      </c>
      <c r="AA34" s="103" t="s">
        <v>156</v>
      </c>
      <c r="AB34" s="103" t="s">
        <v>154</v>
      </c>
      <c r="AC34" s="103" t="s">
        <v>157</v>
      </c>
      <c r="AE34" s="103" t="s">
        <v>167</v>
      </c>
      <c r="AF34" s="103" t="s">
        <v>169</v>
      </c>
      <c r="AG34" s="103" t="s">
        <v>168</v>
      </c>
      <c r="AH34" s="103" t="s">
        <v>165</v>
      </c>
      <c r="AI34" s="103" t="s">
        <v>166</v>
      </c>
      <c r="AJ34" s="103" t="s">
        <v>153</v>
      </c>
      <c r="AK34" s="103" t="s">
        <v>156</v>
      </c>
      <c r="AL34" s="103" t="s">
        <v>154</v>
      </c>
      <c r="AM34" s="103" t="s">
        <v>157</v>
      </c>
      <c r="AO34" s="103" t="s">
        <v>167</v>
      </c>
      <c r="AP34" s="103" t="s">
        <v>169</v>
      </c>
      <c r="AQ34" s="103" t="s">
        <v>168</v>
      </c>
      <c r="AR34" s="103" t="s">
        <v>165</v>
      </c>
      <c r="AS34" s="103" t="s">
        <v>166</v>
      </c>
      <c r="AT34" s="103" t="s">
        <v>153</v>
      </c>
      <c r="AU34" s="103" t="s">
        <v>156</v>
      </c>
      <c r="AV34" s="103" t="s">
        <v>154</v>
      </c>
      <c r="AW34" s="103" t="s">
        <v>157</v>
      </c>
      <c r="AY34" s="103" t="s">
        <v>167</v>
      </c>
      <c r="AZ34" s="103" t="s">
        <v>169</v>
      </c>
      <c r="BA34" s="103" t="s">
        <v>168</v>
      </c>
      <c r="BB34" s="103" t="s">
        <v>165</v>
      </c>
      <c r="BC34" s="103" t="s">
        <v>166</v>
      </c>
      <c r="BD34" s="103" t="s">
        <v>153</v>
      </c>
      <c r="BE34" s="103" t="s">
        <v>156</v>
      </c>
      <c r="BF34" s="103" t="s">
        <v>154</v>
      </c>
      <c r="BG34" s="103" t="s">
        <v>157</v>
      </c>
      <c r="BI34" s="103" t="s">
        <v>167</v>
      </c>
      <c r="BJ34" s="103" t="s">
        <v>169</v>
      </c>
      <c r="BK34" s="103" t="s">
        <v>168</v>
      </c>
      <c r="BL34" s="103" t="s">
        <v>165</v>
      </c>
      <c r="BM34" s="103" t="s">
        <v>166</v>
      </c>
      <c r="BN34" s="103" t="s">
        <v>153</v>
      </c>
      <c r="BO34" s="103" t="s">
        <v>156</v>
      </c>
      <c r="BP34" s="103" t="s">
        <v>154</v>
      </c>
      <c r="BQ34" s="103" t="s">
        <v>157</v>
      </c>
      <c r="BS34" s="103" t="s">
        <v>167</v>
      </c>
      <c r="BT34" s="103" t="s">
        <v>169</v>
      </c>
      <c r="BU34" s="103" t="s">
        <v>168</v>
      </c>
      <c r="BV34" s="103" t="s">
        <v>165</v>
      </c>
      <c r="BW34" s="103" t="s">
        <v>166</v>
      </c>
      <c r="BX34" s="103" t="s">
        <v>153</v>
      </c>
      <c r="BY34" s="103" t="s">
        <v>156</v>
      </c>
      <c r="BZ34" s="103" t="s">
        <v>154</v>
      </c>
      <c r="CA34" s="103" t="s">
        <v>157</v>
      </c>
      <c r="CC34" s="103" t="s">
        <v>167</v>
      </c>
      <c r="CD34" s="103" t="s">
        <v>169</v>
      </c>
      <c r="CE34" s="103" t="s">
        <v>168</v>
      </c>
      <c r="CF34" s="103" t="s">
        <v>165</v>
      </c>
      <c r="CG34" s="103" t="s">
        <v>166</v>
      </c>
      <c r="CH34" s="103" t="s">
        <v>153</v>
      </c>
      <c r="CI34" s="103" t="s">
        <v>156</v>
      </c>
      <c r="CJ34" s="103" t="s">
        <v>154</v>
      </c>
      <c r="CK34" s="103" t="s">
        <v>157</v>
      </c>
      <c r="CN34" s="103" t="s">
        <v>167</v>
      </c>
      <c r="CO34" s="103" t="s">
        <v>169</v>
      </c>
      <c r="CP34" s="103" t="s">
        <v>168</v>
      </c>
      <c r="CQ34" s="103" t="s">
        <v>165</v>
      </c>
      <c r="CR34" s="103" t="s">
        <v>166</v>
      </c>
      <c r="CS34" s="103" t="s">
        <v>153</v>
      </c>
      <c r="CT34" s="103" t="s">
        <v>156</v>
      </c>
      <c r="CU34" s="103" t="s">
        <v>154</v>
      </c>
      <c r="CV34" s="103" t="s">
        <v>157</v>
      </c>
      <c r="CX34" s="103" t="s">
        <v>167</v>
      </c>
      <c r="CY34" s="103" t="s">
        <v>169</v>
      </c>
      <c r="CZ34" s="103" t="s">
        <v>168</v>
      </c>
      <c r="DA34" s="103" t="s">
        <v>165</v>
      </c>
      <c r="DB34" s="103" t="s">
        <v>166</v>
      </c>
      <c r="DC34" s="103" t="s">
        <v>153</v>
      </c>
      <c r="DD34" s="103" t="s">
        <v>156</v>
      </c>
      <c r="DE34" s="103" t="s">
        <v>154</v>
      </c>
      <c r="DF34" s="103" t="s">
        <v>157</v>
      </c>
      <c r="DH34" s="103" t="s">
        <v>167</v>
      </c>
      <c r="DI34" s="103" t="s">
        <v>169</v>
      </c>
      <c r="DJ34" s="103" t="s">
        <v>168</v>
      </c>
      <c r="DK34" s="103" t="s">
        <v>165</v>
      </c>
      <c r="DL34" s="103" t="s">
        <v>166</v>
      </c>
      <c r="DM34" s="103" t="s">
        <v>153</v>
      </c>
      <c r="DN34" s="103" t="s">
        <v>156</v>
      </c>
      <c r="DO34" s="103" t="s">
        <v>154</v>
      </c>
      <c r="DP34" s="103" t="s">
        <v>157</v>
      </c>
      <c r="DR34" s="103" t="s">
        <v>167</v>
      </c>
      <c r="DS34" s="103" t="s">
        <v>169</v>
      </c>
      <c r="DT34" s="103" t="s">
        <v>168</v>
      </c>
      <c r="DU34" s="103" t="s">
        <v>165</v>
      </c>
      <c r="DV34" s="103" t="s">
        <v>166</v>
      </c>
      <c r="DW34" s="103" t="s">
        <v>153</v>
      </c>
      <c r="DX34" s="103" t="s">
        <v>156</v>
      </c>
      <c r="DY34" s="103" t="s">
        <v>154</v>
      </c>
      <c r="DZ34" s="103" t="s">
        <v>157</v>
      </c>
    </row>
    <row r="35" spans="1:130" ht="22.5" x14ac:dyDescent="0.25">
      <c r="A35" s="103"/>
      <c r="B35" s="103"/>
      <c r="C35" s="103"/>
      <c r="D35" s="103"/>
      <c r="E35" s="104">
        <f>+PI()</f>
        <v>3.1415926535897931</v>
      </c>
      <c r="F35" s="109" t="s">
        <v>159</v>
      </c>
      <c r="G35" s="104"/>
      <c r="H35" s="109" t="s">
        <v>164</v>
      </c>
      <c r="I35" s="103"/>
      <c r="K35" s="103"/>
      <c r="L35" s="103"/>
      <c r="M35" s="103"/>
      <c r="N35" s="103"/>
      <c r="O35" s="104">
        <f>+PI()</f>
        <v>3.1415926535897931</v>
      </c>
      <c r="P35" s="109" t="s">
        <v>159</v>
      </c>
      <c r="Q35" s="104"/>
      <c r="R35" s="109" t="s">
        <v>164</v>
      </c>
      <c r="S35" s="103"/>
      <c r="U35" s="103"/>
      <c r="V35" s="103"/>
      <c r="W35" s="103"/>
      <c r="X35" s="103"/>
      <c r="Y35" s="104">
        <f>+PI()</f>
        <v>3.1415926535897931</v>
      </c>
      <c r="Z35" s="109" t="s">
        <v>159</v>
      </c>
      <c r="AA35" s="104"/>
      <c r="AB35" s="109" t="s">
        <v>164</v>
      </c>
      <c r="AC35" s="103"/>
      <c r="AE35" s="103"/>
      <c r="AF35" s="103"/>
      <c r="AG35" s="103"/>
      <c r="AH35" s="103"/>
      <c r="AI35" s="104">
        <f>+PI()</f>
        <v>3.1415926535897931</v>
      </c>
      <c r="AJ35" s="109" t="s">
        <v>159</v>
      </c>
      <c r="AK35" s="104"/>
      <c r="AL35" s="109" t="s">
        <v>164</v>
      </c>
      <c r="AM35" s="103"/>
      <c r="AO35" s="103"/>
      <c r="AP35" s="103"/>
      <c r="AQ35" s="103"/>
      <c r="AR35" s="103"/>
      <c r="AS35" s="104">
        <f>+PI()</f>
        <v>3.1415926535897931</v>
      </c>
      <c r="AT35" s="109" t="s">
        <v>159</v>
      </c>
      <c r="AU35" s="104"/>
      <c r="AV35" s="109" t="s">
        <v>164</v>
      </c>
      <c r="AW35" s="103"/>
      <c r="AY35" s="103"/>
      <c r="AZ35" s="103"/>
      <c r="BA35" s="103"/>
      <c r="BB35" s="103"/>
      <c r="BC35" s="104">
        <f>+PI()</f>
        <v>3.1415926535897931</v>
      </c>
      <c r="BD35" s="109" t="s">
        <v>159</v>
      </c>
      <c r="BE35" s="104"/>
      <c r="BF35" s="109" t="s">
        <v>164</v>
      </c>
      <c r="BG35" s="103"/>
      <c r="BI35" s="103"/>
      <c r="BJ35" s="103"/>
      <c r="BK35" s="103"/>
      <c r="BL35" s="103"/>
      <c r="BM35" s="104">
        <f>+PI()</f>
        <v>3.1415926535897931</v>
      </c>
      <c r="BN35" s="109" t="s">
        <v>159</v>
      </c>
      <c r="BO35" s="104"/>
      <c r="BP35" s="109" t="s">
        <v>164</v>
      </c>
      <c r="BQ35" s="103"/>
      <c r="BS35" s="103"/>
      <c r="BT35" s="103"/>
      <c r="BU35" s="103"/>
      <c r="BV35" s="103"/>
      <c r="BW35" s="104">
        <f>+PI()</f>
        <v>3.1415926535897931</v>
      </c>
      <c r="BX35" s="109" t="s">
        <v>159</v>
      </c>
      <c r="BY35" s="104"/>
      <c r="BZ35" s="109" t="s">
        <v>164</v>
      </c>
      <c r="CA35" s="103"/>
      <c r="CC35" s="103"/>
      <c r="CD35" s="103"/>
      <c r="CE35" s="103"/>
      <c r="CF35" s="103"/>
      <c r="CG35" s="104">
        <f>+PI()</f>
        <v>3.1415926535897931</v>
      </c>
      <c r="CH35" s="109" t="s">
        <v>159</v>
      </c>
      <c r="CI35" s="104"/>
      <c r="CJ35" s="109" t="s">
        <v>164</v>
      </c>
      <c r="CK35" s="103"/>
      <c r="CN35" s="103"/>
      <c r="CO35" s="103"/>
      <c r="CP35" s="103"/>
      <c r="CQ35" s="103"/>
      <c r="CR35" s="104">
        <f>+PI()</f>
        <v>3.1415926535897931</v>
      </c>
      <c r="CS35" s="109" t="s">
        <v>159</v>
      </c>
      <c r="CT35" s="104"/>
      <c r="CU35" s="109" t="s">
        <v>164</v>
      </c>
      <c r="CV35" s="103"/>
      <c r="CX35" s="103"/>
      <c r="CY35" s="103"/>
      <c r="CZ35" s="103"/>
      <c r="DA35" s="103"/>
      <c r="DB35" s="104">
        <f>+PI()</f>
        <v>3.1415926535897931</v>
      </c>
      <c r="DC35" s="109" t="s">
        <v>159</v>
      </c>
      <c r="DD35" s="104"/>
      <c r="DE35" s="109" t="s">
        <v>164</v>
      </c>
      <c r="DF35" s="103"/>
      <c r="DH35" s="103"/>
      <c r="DI35" s="103"/>
      <c r="DJ35" s="103"/>
      <c r="DK35" s="103"/>
      <c r="DL35" s="104">
        <f>+PI()</f>
        <v>3.1415926535897931</v>
      </c>
      <c r="DM35" s="109" t="s">
        <v>159</v>
      </c>
      <c r="DN35" s="104"/>
      <c r="DO35" s="109" t="s">
        <v>164</v>
      </c>
      <c r="DP35" s="103"/>
      <c r="DR35" s="103"/>
      <c r="DS35" s="103"/>
      <c r="DT35" s="103"/>
      <c r="DU35" s="103"/>
      <c r="DV35" s="104">
        <f>+PI()</f>
        <v>3.1415926535897931</v>
      </c>
      <c r="DW35" s="109" t="s">
        <v>159</v>
      </c>
      <c r="DX35" s="104"/>
      <c r="DY35" s="109" t="s">
        <v>164</v>
      </c>
      <c r="DZ35" s="103"/>
    </row>
    <row r="36" spans="1:130" x14ac:dyDescent="0.25">
      <c r="A36" s="108">
        <v>1</v>
      </c>
      <c r="B36" s="122">
        <f>+B20</f>
        <v>0</v>
      </c>
      <c r="C36" s="108"/>
      <c r="D36" s="122"/>
      <c r="E36" s="102"/>
      <c r="F36" s="102"/>
      <c r="G36" s="102">
        <v>0</v>
      </c>
      <c r="H36" s="102"/>
      <c r="I36" s="102">
        <v>0</v>
      </c>
      <c r="K36" s="108">
        <v>1</v>
      </c>
      <c r="L36" s="122">
        <f>+L20</f>
        <v>0</v>
      </c>
      <c r="M36" s="108"/>
      <c r="N36" s="122"/>
      <c r="O36" s="102"/>
      <c r="P36" s="102"/>
      <c r="Q36" s="102">
        <v>0</v>
      </c>
      <c r="R36" s="102"/>
      <c r="S36" s="102">
        <v>0</v>
      </c>
      <c r="U36" s="108">
        <v>1</v>
      </c>
      <c r="V36" s="122">
        <f>+V20</f>
        <v>0</v>
      </c>
      <c r="W36" s="108"/>
      <c r="X36" s="122"/>
      <c r="Y36" s="102"/>
      <c r="Z36" s="102"/>
      <c r="AA36" s="102">
        <v>0</v>
      </c>
      <c r="AB36" s="102"/>
      <c r="AC36" s="102">
        <v>0</v>
      </c>
      <c r="AE36" s="108">
        <v>1</v>
      </c>
      <c r="AF36" s="122">
        <f>+AF20</f>
        <v>0</v>
      </c>
      <c r="AG36" s="108"/>
      <c r="AH36" s="122"/>
      <c r="AI36" s="102"/>
      <c r="AJ36" s="102"/>
      <c r="AK36" s="102">
        <v>0</v>
      </c>
      <c r="AL36" s="102"/>
      <c r="AM36" s="102">
        <v>0</v>
      </c>
      <c r="AO36" s="108">
        <v>1</v>
      </c>
      <c r="AP36" s="122">
        <f>+AP20</f>
        <v>0</v>
      </c>
      <c r="AQ36" s="108"/>
      <c r="AR36" s="122"/>
      <c r="AS36" s="102"/>
      <c r="AT36" s="102"/>
      <c r="AU36" s="102">
        <v>0</v>
      </c>
      <c r="AV36" s="102"/>
      <c r="AW36" s="102">
        <v>0</v>
      </c>
      <c r="AY36" s="108">
        <v>1</v>
      </c>
      <c r="AZ36" s="122">
        <f>+AZ20</f>
        <v>0</v>
      </c>
      <c r="BA36" s="108"/>
      <c r="BB36" s="122"/>
      <c r="BC36" s="102"/>
      <c r="BD36" s="102"/>
      <c r="BE36" s="102">
        <v>0</v>
      </c>
      <c r="BF36" s="102"/>
      <c r="BG36" s="102">
        <v>0</v>
      </c>
      <c r="BI36" s="108">
        <v>1</v>
      </c>
      <c r="BJ36" s="122">
        <f>+BJ20</f>
        <v>0</v>
      </c>
      <c r="BK36" s="108"/>
      <c r="BL36" s="122"/>
      <c r="BM36" s="102"/>
      <c r="BN36" s="102"/>
      <c r="BO36" s="102">
        <v>0</v>
      </c>
      <c r="BP36" s="102"/>
      <c r="BQ36" s="102">
        <v>0</v>
      </c>
      <c r="BS36" s="108">
        <v>1</v>
      </c>
      <c r="BT36" s="122">
        <f>+BT20</f>
        <v>0</v>
      </c>
      <c r="BU36" s="108"/>
      <c r="BV36" s="122"/>
      <c r="BW36" s="102"/>
      <c r="BX36" s="102"/>
      <c r="BY36" s="102">
        <v>0</v>
      </c>
      <c r="BZ36" s="102"/>
      <c r="CA36" s="102">
        <v>0</v>
      </c>
      <c r="CC36" s="108">
        <v>1</v>
      </c>
      <c r="CD36" s="122">
        <f>+CD20</f>
        <v>0</v>
      </c>
      <c r="CE36" s="108"/>
      <c r="CF36" s="122"/>
      <c r="CG36" s="102"/>
      <c r="CH36" s="102"/>
      <c r="CI36" s="102">
        <v>0</v>
      </c>
      <c r="CJ36" s="102"/>
      <c r="CK36" s="102">
        <v>0</v>
      </c>
      <c r="CN36" s="108">
        <v>1</v>
      </c>
      <c r="CO36" s="122">
        <f>+CO20</f>
        <v>0</v>
      </c>
      <c r="CP36" s="108"/>
      <c r="CQ36" s="122"/>
      <c r="CR36" s="102"/>
      <c r="CS36" s="102"/>
      <c r="CT36" s="102">
        <v>0</v>
      </c>
      <c r="CU36" s="102"/>
      <c r="CV36" s="102">
        <v>0</v>
      </c>
      <c r="CX36" s="108">
        <v>1</v>
      </c>
      <c r="CY36" s="122">
        <f>+CY20</f>
        <v>0</v>
      </c>
      <c r="CZ36" s="108"/>
      <c r="DA36" s="122"/>
      <c r="DB36" s="102"/>
      <c r="DC36" s="102"/>
      <c r="DD36" s="102">
        <v>0</v>
      </c>
      <c r="DE36" s="102"/>
      <c r="DF36" s="102">
        <v>0</v>
      </c>
      <c r="DH36" s="108">
        <v>1</v>
      </c>
      <c r="DI36" s="122">
        <f>+DI20</f>
        <v>0</v>
      </c>
      <c r="DJ36" s="108"/>
      <c r="DK36" s="122"/>
      <c r="DL36" s="102"/>
      <c r="DM36" s="102"/>
      <c r="DN36" s="102">
        <v>0</v>
      </c>
      <c r="DO36" s="102"/>
      <c r="DP36" s="102">
        <v>0</v>
      </c>
      <c r="DR36" s="108">
        <v>1</v>
      </c>
      <c r="DS36" s="122">
        <f>+DS20</f>
        <v>0</v>
      </c>
      <c r="DT36" s="108"/>
      <c r="DU36" s="122"/>
      <c r="DV36" s="102"/>
      <c r="DW36" s="102"/>
      <c r="DX36" s="102">
        <v>0</v>
      </c>
      <c r="DY36" s="102"/>
      <c r="DZ36" s="102">
        <v>0</v>
      </c>
    </row>
    <row r="37" spans="1:130" x14ac:dyDescent="0.25">
      <c r="A37" s="108"/>
      <c r="B37" s="122"/>
      <c r="C37" s="108">
        <f>+B38-B36</f>
        <v>2.2000000000000002</v>
      </c>
      <c r="D37" s="123">
        <f>+C20</f>
        <v>0</v>
      </c>
      <c r="E37" s="102">
        <f>+D37*(E$35/180)</f>
        <v>0</v>
      </c>
      <c r="F37" s="102">
        <f>+COS(E37)*C37</f>
        <v>2.2000000000000002</v>
      </c>
      <c r="G37" s="102"/>
      <c r="H37" s="102">
        <f>+SIN(E37)*C37</f>
        <v>0</v>
      </c>
      <c r="I37" s="102"/>
      <c r="K37" s="108"/>
      <c r="L37" s="122"/>
      <c r="M37" s="108">
        <f>+L38-L36</f>
        <v>0.7</v>
      </c>
      <c r="N37" s="123">
        <f>+M20</f>
        <v>0</v>
      </c>
      <c r="O37" s="102">
        <f>+N37*(O$35/180)</f>
        <v>0</v>
      </c>
      <c r="P37" s="102">
        <f>+COS(O37)*M37</f>
        <v>0.7</v>
      </c>
      <c r="Q37" s="102"/>
      <c r="R37" s="102">
        <f>+SIN(O37)*M37</f>
        <v>0</v>
      </c>
      <c r="S37" s="102"/>
      <c r="U37" s="108"/>
      <c r="V37" s="122"/>
      <c r="W37" s="108">
        <f>+V38-V36</f>
        <v>0.7</v>
      </c>
      <c r="X37" s="123">
        <f>+W20</f>
        <v>5</v>
      </c>
      <c r="Y37" s="102">
        <f>+X37*(Y$35/180)</f>
        <v>8.7266462599716474E-2</v>
      </c>
      <c r="Z37" s="102">
        <f>+COS(Y37)*W37</f>
        <v>0.69733628866422182</v>
      </c>
      <c r="AA37" s="102"/>
      <c r="AB37" s="102">
        <f>+SIN(Y37)*W37</f>
        <v>6.1009019923360712E-2</v>
      </c>
      <c r="AC37" s="102"/>
      <c r="AE37" s="108"/>
      <c r="AF37" s="122"/>
      <c r="AG37" s="108">
        <f>+AF38-AF36</f>
        <v>1.81</v>
      </c>
      <c r="AH37" s="123">
        <f>+AG20</f>
        <v>0</v>
      </c>
      <c r="AI37" s="102">
        <f>+AH37*(AI$35/180)</f>
        <v>0</v>
      </c>
      <c r="AJ37" s="102">
        <f>+COS(AI37)*AG37</f>
        <v>1.81</v>
      </c>
      <c r="AK37" s="102"/>
      <c r="AL37" s="102">
        <f>+SIN(AI37)*AG37</f>
        <v>0</v>
      </c>
      <c r="AM37" s="102"/>
      <c r="AO37" s="108"/>
      <c r="AP37" s="122"/>
      <c r="AQ37" s="108">
        <f>+AP38-AP36</f>
        <v>3.76</v>
      </c>
      <c r="AR37" s="123">
        <f>+AQ20</f>
        <v>6</v>
      </c>
      <c r="AS37" s="102">
        <f>+AR37*(AS$35/180)</f>
        <v>0.10471975511965978</v>
      </c>
      <c r="AT37" s="102">
        <f>+COS(AS37)*AQ37</f>
        <v>3.7394023265847074</v>
      </c>
      <c r="AU37" s="102"/>
      <c r="AV37" s="102">
        <f>+SIN(AS37)*AQ37</f>
        <v>0.393027021886377</v>
      </c>
      <c r="AW37" s="102"/>
      <c r="AY37" s="108"/>
      <c r="AZ37" s="122"/>
      <c r="BA37" s="108">
        <f>+AZ38-AZ36</f>
        <v>6.14</v>
      </c>
      <c r="BB37" s="123">
        <f>+BA20</f>
        <v>0</v>
      </c>
      <c r="BC37" s="102">
        <f>+BB37*(BC$35/180)</f>
        <v>0</v>
      </c>
      <c r="BD37" s="102">
        <f>+COS(BC37)*BA37</f>
        <v>6.14</v>
      </c>
      <c r="BE37" s="102"/>
      <c r="BF37" s="102">
        <f>+SIN(BC37)*BA37</f>
        <v>0</v>
      </c>
      <c r="BG37" s="102"/>
      <c r="BI37" s="108"/>
      <c r="BJ37" s="122"/>
      <c r="BK37" s="108">
        <f>+BJ38-BJ36</f>
        <v>4.16</v>
      </c>
      <c r="BL37" s="123">
        <f>+BK20</f>
        <v>-3</v>
      </c>
      <c r="BM37" s="102">
        <f>+BL37*(BM$35/180)</f>
        <v>-5.235987755982989E-2</v>
      </c>
      <c r="BN37" s="102">
        <f>+COS(BM37)*BK37</f>
        <v>4.1542988645790269</v>
      </c>
      <c r="BO37" s="102"/>
      <c r="BP37" s="102">
        <f>+SIN(BM37)*BK37</f>
        <v>-0.21771757797064636</v>
      </c>
      <c r="BQ37" s="102"/>
      <c r="BS37" s="108"/>
      <c r="BT37" s="122"/>
      <c r="BU37" s="108">
        <f>+BT38-BT36</f>
        <v>0.40000000000000036</v>
      </c>
      <c r="BV37" s="123">
        <f>+BU20</f>
        <v>0</v>
      </c>
      <c r="BW37" s="102">
        <f>+BV37*(BW$35/180)</f>
        <v>0</v>
      </c>
      <c r="BX37" s="102">
        <f>+COS(BW37)*BU37</f>
        <v>0.40000000000000036</v>
      </c>
      <c r="BY37" s="102"/>
      <c r="BZ37" s="102">
        <f>+SIN(BW37)*BU37</f>
        <v>0</v>
      </c>
      <c r="CA37" s="102"/>
      <c r="CC37" s="108"/>
      <c r="CD37" s="122"/>
      <c r="CE37" s="108">
        <f>+CD38-CD36</f>
        <v>1.5999999999999996</v>
      </c>
      <c r="CF37" s="123">
        <f>+CE20</f>
        <v>0</v>
      </c>
      <c r="CG37" s="102">
        <f>+CF37*(CG$35/180)</f>
        <v>0</v>
      </c>
      <c r="CH37" s="102">
        <f>+COS(CG37)*CE37</f>
        <v>1.5999999999999996</v>
      </c>
      <c r="CI37" s="102"/>
      <c r="CJ37" s="102">
        <f>+SIN(CG37)*CE37</f>
        <v>0</v>
      </c>
      <c r="CK37" s="102"/>
      <c r="CN37" s="108"/>
      <c r="CO37" s="122"/>
      <c r="CP37" s="108">
        <f>+CO38-CO36</f>
        <v>5.0999999999999996</v>
      </c>
      <c r="CQ37" s="123">
        <f>+CP20</f>
        <v>0</v>
      </c>
      <c r="CR37" s="102">
        <f>+CQ37*(CR$35/180)</f>
        <v>0</v>
      </c>
      <c r="CS37" s="102">
        <f>+COS(CR37)*CP37</f>
        <v>5.0999999999999996</v>
      </c>
      <c r="CT37" s="102"/>
      <c r="CU37" s="102">
        <f>+SIN(CR37)*CP37</f>
        <v>0</v>
      </c>
      <c r="CV37" s="102"/>
      <c r="CX37" s="108"/>
      <c r="CY37" s="122"/>
      <c r="CZ37" s="108">
        <f>+CY38-CY36</f>
        <v>0.40000000000000036</v>
      </c>
      <c r="DA37" s="123">
        <f>+CZ20</f>
        <v>0</v>
      </c>
      <c r="DB37" s="102">
        <f>+DA37*(DB$35/180)</f>
        <v>0</v>
      </c>
      <c r="DC37" s="102">
        <f>+COS(DB37)*CZ37</f>
        <v>0.40000000000000036</v>
      </c>
      <c r="DD37" s="102"/>
      <c r="DE37" s="102">
        <f>+SIN(DB37)*CZ37</f>
        <v>0</v>
      </c>
      <c r="DF37" s="102"/>
      <c r="DH37" s="108"/>
      <c r="DI37" s="122"/>
      <c r="DJ37" s="108">
        <f>+DI38-DI36</f>
        <v>0.69999999999999929</v>
      </c>
      <c r="DK37" s="123">
        <f>+DJ20</f>
        <v>0</v>
      </c>
      <c r="DL37" s="102">
        <f>+DK37*(DL$35/180)</f>
        <v>0</v>
      </c>
      <c r="DM37" s="102">
        <f>+COS(DL37)*DJ37</f>
        <v>0.69999999999999929</v>
      </c>
      <c r="DN37" s="102"/>
      <c r="DO37" s="102">
        <f>+SIN(DL37)*DJ37</f>
        <v>0</v>
      </c>
      <c r="DP37" s="102"/>
      <c r="DR37" s="108"/>
      <c r="DS37" s="122"/>
      <c r="DT37" s="108">
        <f>+DS38-DS36</f>
        <v>7.6999999999999993</v>
      </c>
      <c r="DU37" s="123">
        <f>+DT20</f>
        <v>0</v>
      </c>
      <c r="DV37" s="102">
        <f>+DU37*(DV$35/180)</f>
        <v>0</v>
      </c>
      <c r="DW37" s="102">
        <f>+COS(DV37)*DT37</f>
        <v>7.6999999999999993</v>
      </c>
      <c r="DX37" s="102"/>
      <c r="DY37" s="102">
        <f>+SIN(DV37)*DT37</f>
        <v>0</v>
      </c>
      <c r="DZ37" s="102"/>
    </row>
    <row r="38" spans="1:130" x14ac:dyDescent="0.25">
      <c r="A38" s="108">
        <v>2</v>
      </c>
      <c r="B38" s="122">
        <f>+B21</f>
        <v>2.2000000000000002</v>
      </c>
      <c r="C38" s="108"/>
      <c r="D38" s="122"/>
      <c r="E38" s="102"/>
      <c r="F38" s="102"/>
      <c r="G38" s="102">
        <f>+G36+F37</f>
        <v>2.2000000000000002</v>
      </c>
      <c r="H38" s="102"/>
      <c r="I38" s="102">
        <f>+I36+H37</f>
        <v>0</v>
      </c>
      <c r="K38" s="108">
        <v>2</v>
      </c>
      <c r="L38" s="122">
        <f>+L21</f>
        <v>0.7</v>
      </c>
      <c r="M38" s="108"/>
      <c r="N38" s="122"/>
      <c r="O38" s="102"/>
      <c r="P38" s="102"/>
      <c r="Q38" s="102">
        <f>+Q36+P37</f>
        <v>0.7</v>
      </c>
      <c r="R38" s="102"/>
      <c r="S38" s="102">
        <f>+S36+R37</f>
        <v>0</v>
      </c>
      <c r="U38" s="108">
        <v>2</v>
      </c>
      <c r="V38" s="122">
        <f>+V21</f>
        <v>0.7</v>
      </c>
      <c r="W38" s="108"/>
      <c r="X38" s="122"/>
      <c r="Y38" s="102"/>
      <c r="Z38" s="102"/>
      <c r="AA38" s="102">
        <f>+AA36+Z37</f>
        <v>0.69733628866422182</v>
      </c>
      <c r="AB38" s="102"/>
      <c r="AC38" s="102">
        <f>+AC36+AB37</f>
        <v>6.1009019923360712E-2</v>
      </c>
      <c r="AE38" s="108">
        <v>2</v>
      </c>
      <c r="AF38" s="122">
        <f>+AF21</f>
        <v>1.81</v>
      </c>
      <c r="AG38" s="108"/>
      <c r="AH38" s="122"/>
      <c r="AI38" s="102"/>
      <c r="AJ38" s="102"/>
      <c r="AK38" s="102">
        <f>+AK36+AJ37</f>
        <v>1.81</v>
      </c>
      <c r="AL38" s="102"/>
      <c r="AM38" s="102">
        <f>+AM36+AL37</f>
        <v>0</v>
      </c>
      <c r="AO38" s="108">
        <v>2</v>
      </c>
      <c r="AP38" s="122">
        <f>+AP21</f>
        <v>3.76</v>
      </c>
      <c r="AQ38" s="108"/>
      <c r="AR38" s="122"/>
      <c r="AS38" s="102"/>
      <c r="AT38" s="102"/>
      <c r="AU38" s="102">
        <f>+AU36+AT37</f>
        <v>3.7394023265847074</v>
      </c>
      <c r="AV38" s="102"/>
      <c r="AW38" s="102">
        <f>+AW36+AV37</f>
        <v>0.393027021886377</v>
      </c>
      <c r="AY38" s="108">
        <v>2</v>
      </c>
      <c r="AZ38" s="122">
        <f>+AZ21</f>
        <v>6.14</v>
      </c>
      <c r="BA38" s="108"/>
      <c r="BB38" s="122"/>
      <c r="BC38" s="102"/>
      <c r="BD38" s="102"/>
      <c r="BE38" s="102">
        <f>+BE36+BD37</f>
        <v>6.14</v>
      </c>
      <c r="BF38" s="102"/>
      <c r="BG38" s="102">
        <f>+BG36+BF37</f>
        <v>0</v>
      </c>
      <c r="BI38" s="108">
        <v>2</v>
      </c>
      <c r="BJ38" s="122">
        <f>+BJ21</f>
        <v>4.16</v>
      </c>
      <c r="BK38" s="108"/>
      <c r="BL38" s="122"/>
      <c r="BM38" s="102"/>
      <c r="BN38" s="102"/>
      <c r="BO38" s="102">
        <f>+BO36+BN37</f>
        <v>4.1542988645790269</v>
      </c>
      <c r="BP38" s="102"/>
      <c r="BQ38" s="102">
        <f>+BQ36+BP37</f>
        <v>-0.21771757797064636</v>
      </c>
      <c r="BS38" s="108">
        <v>2</v>
      </c>
      <c r="BT38" s="122">
        <f>+BT21</f>
        <v>0.40000000000000036</v>
      </c>
      <c r="BU38" s="108"/>
      <c r="BV38" s="122"/>
      <c r="BW38" s="102"/>
      <c r="BX38" s="102"/>
      <c r="BY38" s="102">
        <f>+BY36+BX37</f>
        <v>0.40000000000000036</v>
      </c>
      <c r="BZ38" s="102"/>
      <c r="CA38" s="102">
        <f>+CA36+BZ37</f>
        <v>0</v>
      </c>
      <c r="CC38" s="108">
        <v>2</v>
      </c>
      <c r="CD38" s="122">
        <f>+CD21</f>
        <v>1.5999999999999996</v>
      </c>
      <c r="CE38" s="108"/>
      <c r="CF38" s="122"/>
      <c r="CG38" s="102"/>
      <c r="CH38" s="102"/>
      <c r="CI38" s="102">
        <f>+CI36+CH37</f>
        <v>1.5999999999999996</v>
      </c>
      <c r="CJ38" s="102"/>
      <c r="CK38" s="102">
        <f>+CK36+CJ37</f>
        <v>0</v>
      </c>
      <c r="CN38" s="108">
        <v>2</v>
      </c>
      <c r="CO38" s="122">
        <f>+CO21</f>
        <v>5.0999999999999996</v>
      </c>
      <c r="CP38" s="108"/>
      <c r="CQ38" s="122"/>
      <c r="CR38" s="102"/>
      <c r="CS38" s="102"/>
      <c r="CT38" s="102">
        <f>+CT36+CS37</f>
        <v>5.0999999999999996</v>
      </c>
      <c r="CU38" s="102"/>
      <c r="CV38" s="102">
        <f>+CV36+CU37</f>
        <v>0</v>
      </c>
      <c r="CX38" s="108">
        <v>2</v>
      </c>
      <c r="CY38" s="122">
        <f>+CY21</f>
        <v>0.40000000000000036</v>
      </c>
      <c r="CZ38" s="108"/>
      <c r="DA38" s="122"/>
      <c r="DB38" s="102"/>
      <c r="DC38" s="102"/>
      <c r="DD38" s="102">
        <f>+DD36+DC37</f>
        <v>0.40000000000000036</v>
      </c>
      <c r="DE38" s="102"/>
      <c r="DF38" s="102">
        <f>+DF36+DE37</f>
        <v>0</v>
      </c>
      <c r="DH38" s="108">
        <v>2</v>
      </c>
      <c r="DI38" s="122">
        <f>+DI21</f>
        <v>0.69999999999999929</v>
      </c>
      <c r="DJ38" s="108"/>
      <c r="DK38" s="122"/>
      <c r="DL38" s="102"/>
      <c r="DM38" s="102"/>
      <c r="DN38" s="102">
        <f>+DN36+DM37</f>
        <v>0.69999999999999929</v>
      </c>
      <c r="DO38" s="102"/>
      <c r="DP38" s="102">
        <f>+DP36+DO37</f>
        <v>0</v>
      </c>
      <c r="DR38" s="108">
        <v>2</v>
      </c>
      <c r="DS38" s="122">
        <f>+DS21</f>
        <v>7.6999999999999993</v>
      </c>
      <c r="DT38" s="108"/>
      <c r="DU38" s="122"/>
      <c r="DV38" s="102"/>
      <c r="DW38" s="102"/>
      <c r="DX38" s="102">
        <f>+DX36+DW37</f>
        <v>7.6999999999999993</v>
      </c>
      <c r="DY38" s="102"/>
      <c r="DZ38" s="102">
        <f>+DZ36+DY37</f>
        <v>0</v>
      </c>
    </row>
    <row r="39" spans="1:130" x14ac:dyDescent="0.25">
      <c r="A39" s="108"/>
      <c r="B39" s="122"/>
      <c r="C39" s="108">
        <f>+B40-B38</f>
        <v>1.4299999999999997</v>
      </c>
      <c r="D39" s="123">
        <f>+C21</f>
        <v>-15</v>
      </c>
      <c r="E39" s="102">
        <f>+D39*(E$35/180)</f>
        <v>-0.26179938779914941</v>
      </c>
      <c r="F39" s="102">
        <f>+COS(E39)*C39</f>
        <v>1.3812739315933673</v>
      </c>
      <c r="G39" s="102"/>
      <c r="H39" s="102">
        <f>+SIN(E39)*C39</f>
        <v>-0.3701112344966046</v>
      </c>
      <c r="I39" s="102"/>
      <c r="K39" s="108"/>
      <c r="L39" s="122"/>
      <c r="M39" s="108">
        <f>+L40-L38</f>
        <v>1.1600000000000001</v>
      </c>
      <c r="N39" s="123">
        <f>+M21</f>
        <v>-19</v>
      </c>
      <c r="O39" s="102">
        <f>+N39*(O$35/180)</f>
        <v>-0.33161255787892263</v>
      </c>
      <c r="P39" s="102">
        <f>+COS(O39)*M39</f>
        <v>1.0968015476952078</v>
      </c>
      <c r="Q39" s="102"/>
      <c r="R39" s="102">
        <f>+SIN(O39)*M39</f>
        <v>-0.37765905917030179</v>
      </c>
      <c r="S39" s="102"/>
      <c r="U39" s="108"/>
      <c r="V39" s="122"/>
      <c r="W39" s="108">
        <f>+V40-V38</f>
        <v>0.45999999999999996</v>
      </c>
      <c r="X39" s="123">
        <f>+W21</f>
        <v>-36</v>
      </c>
      <c r="Y39" s="102">
        <f>+X39*(Y$35/180)</f>
        <v>-0.62831853071795862</v>
      </c>
      <c r="Z39" s="102">
        <f>+COS(Y39)*W39</f>
        <v>0.37214781741247582</v>
      </c>
      <c r="AA39" s="102"/>
      <c r="AB39" s="102">
        <f>+SIN(Y39)*W39</f>
        <v>-0.27038121605453763</v>
      </c>
      <c r="AC39" s="102"/>
      <c r="AE39" s="108"/>
      <c r="AF39" s="122"/>
      <c r="AG39" s="108">
        <f>+AF40-AF38</f>
        <v>1.75</v>
      </c>
      <c r="AH39" s="123">
        <f>+AG21</f>
        <v>12</v>
      </c>
      <c r="AI39" s="102">
        <f>+AH39*(AI$35/180)</f>
        <v>0.20943951023931956</v>
      </c>
      <c r="AJ39" s="102">
        <f>+COS(AI39)*AG39</f>
        <v>1.71175830128416</v>
      </c>
      <c r="AK39" s="102"/>
      <c r="AL39" s="102">
        <f>+SIN(AI39)*AG39</f>
        <v>0.36384545893107884</v>
      </c>
      <c r="AM39" s="102"/>
      <c r="AO39" s="108"/>
      <c r="AP39" s="122"/>
      <c r="AQ39" s="108">
        <f>+AP40-AP38</f>
        <v>3.9400000000000004</v>
      </c>
      <c r="AR39" s="123">
        <f>+AQ21</f>
        <v>0</v>
      </c>
      <c r="AS39" s="102">
        <f>+AR39*(AS$35/180)</f>
        <v>0</v>
      </c>
      <c r="AT39" s="102">
        <f>+COS(AS39)*AQ39</f>
        <v>3.9400000000000004</v>
      </c>
      <c r="AU39" s="102"/>
      <c r="AV39" s="102">
        <f>+SIN(AS39)*AQ39</f>
        <v>0</v>
      </c>
      <c r="AW39" s="102"/>
      <c r="AY39" s="108"/>
      <c r="AZ39" s="122"/>
      <c r="BA39" s="108">
        <f>+AZ40-AZ38</f>
        <v>1.0600000000000005</v>
      </c>
      <c r="BB39" s="123">
        <f>+BA21</f>
        <v>-20</v>
      </c>
      <c r="BC39" s="102">
        <f>+BB39*(BC$35/180)</f>
        <v>-0.3490658503988659</v>
      </c>
      <c r="BD39" s="102">
        <f>+COS(BC39)*BA39</f>
        <v>0.99607417803306342</v>
      </c>
      <c r="BE39" s="102"/>
      <c r="BF39" s="102">
        <f>+SIN(BC39)*BA39</f>
        <v>-0.36254135192520903</v>
      </c>
      <c r="BG39" s="102"/>
      <c r="BI39" s="108"/>
      <c r="BJ39" s="122"/>
      <c r="BK39" s="108">
        <f>+BJ40-BJ38</f>
        <v>2.46</v>
      </c>
      <c r="BL39" s="123">
        <f>+BK21</f>
        <v>6</v>
      </c>
      <c r="BM39" s="102">
        <f>+BL39*(BM$35/180)</f>
        <v>0.10471975511965978</v>
      </c>
      <c r="BN39" s="102">
        <f>+COS(BM39)*BK39</f>
        <v>2.4465238626059524</v>
      </c>
      <c r="BO39" s="102"/>
      <c r="BP39" s="102">
        <f>+SIN(BM39)*BK39</f>
        <v>0.25714001963842753</v>
      </c>
      <c r="BQ39" s="102"/>
      <c r="BS39" s="108"/>
      <c r="BT39" s="122"/>
      <c r="BU39" s="108">
        <f>+BT40-BT38</f>
        <v>5.6</v>
      </c>
      <c r="BV39" s="123">
        <f>+BU21</f>
        <v>5</v>
      </c>
      <c r="BW39" s="102">
        <f>+BV39*(BW$35/180)</f>
        <v>8.7266462599716474E-2</v>
      </c>
      <c r="BX39" s="102">
        <f>+COS(BW39)*BU39</f>
        <v>5.5786903093137745</v>
      </c>
      <c r="BY39" s="102"/>
      <c r="BZ39" s="102">
        <f>+SIN(BW39)*BU39</f>
        <v>0.4880721593868857</v>
      </c>
      <c r="CA39" s="102"/>
      <c r="CC39" s="108"/>
      <c r="CD39" s="122"/>
      <c r="CE39" s="108">
        <f>+CD40-CD38</f>
        <v>1.3000000000000007</v>
      </c>
      <c r="CF39" s="123">
        <f>+CE21</f>
        <v>-10</v>
      </c>
      <c r="CG39" s="102">
        <f>+CF39*(CG$35/180)</f>
        <v>-0.17453292519943295</v>
      </c>
      <c r="CH39" s="102">
        <f>+COS(CG39)*CE39</f>
        <v>1.2802500789158711</v>
      </c>
      <c r="CI39" s="102"/>
      <c r="CJ39" s="102">
        <f>+SIN(CG39)*CE39</f>
        <v>-0.22574263096700956</v>
      </c>
      <c r="CK39" s="102"/>
      <c r="CN39" s="108"/>
      <c r="CO39" s="122"/>
      <c r="CP39" s="108">
        <f>+CO40-CO38</f>
        <v>3.6600000000000019</v>
      </c>
      <c r="CQ39" s="123">
        <f>+CP21</f>
        <v>-20</v>
      </c>
      <c r="CR39" s="102">
        <f>+CQ39*(CR$35/180)</f>
        <v>-0.3490658503988659</v>
      </c>
      <c r="CS39" s="102">
        <f>+COS(CR39)*CP39</f>
        <v>3.4392749920764265</v>
      </c>
      <c r="CT39" s="102"/>
      <c r="CU39" s="102">
        <f>+SIN(CR39)*CP39</f>
        <v>-1.2517937245719482</v>
      </c>
      <c r="CV39" s="102"/>
      <c r="CX39" s="108"/>
      <c r="CY39" s="122"/>
      <c r="CZ39" s="108">
        <f>+CY40-CY38</f>
        <v>2.7999999999999989</v>
      </c>
      <c r="DA39" s="123">
        <f>+CZ21</f>
        <v>-7</v>
      </c>
      <c r="DB39" s="102">
        <f>+DA39*(DB$35/180)</f>
        <v>-0.12217304763960307</v>
      </c>
      <c r="DC39" s="102">
        <f>+COS(DB39)*CZ39</f>
        <v>2.7791292245957004</v>
      </c>
      <c r="DD39" s="102"/>
      <c r="DE39" s="102">
        <f>+SIN(DB39)*CZ39</f>
        <v>-0.34123416153441283</v>
      </c>
      <c r="DF39" s="102"/>
      <c r="DH39" s="108"/>
      <c r="DI39" s="122"/>
      <c r="DJ39" s="108">
        <f>+DI40-DI38</f>
        <v>3.2300000000000004</v>
      </c>
      <c r="DK39" s="123">
        <f>+DJ21</f>
        <v>-5</v>
      </c>
      <c r="DL39" s="102">
        <f>+DK39*(DL$35/180)</f>
        <v>-8.7266462599716474E-2</v>
      </c>
      <c r="DM39" s="102">
        <f>+COS(DL39)*DJ39</f>
        <v>3.2177088748363385</v>
      </c>
      <c r="DN39" s="102"/>
      <c r="DO39" s="102">
        <f>+SIN(DL39)*DJ39</f>
        <v>-0.28151304907493591</v>
      </c>
      <c r="DP39" s="102"/>
      <c r="DR39" s="108"/>
      <c r="DS39" s="122"/>
      <c r="DT39" s="108">
        <f>+DS40-DS38</f>
        <v>4.1500000000000021</v>
      </c>
      <c r="DU39" s="123">
        <f>+DT21</f>
        <v>-3</v>
      </c>
      <c r="DV39" s="102">
        <f>+DU39*(DV$35/180)</f>
        <v>-5.235987755982989E-2</v>
      </c>
      <c r="DW39" s="102">
        <f>+COS(DV39)*DT39</f>
        <v>4.1443125692314835</v>
      </c>
      <c r="DX39" s="102"/>
      <c r="DY39" s="102">
        <f>+SIN(DV39)*DT39</f>
        <v>-0.21719421840821704</v>
      </c>
      <c r="DZ39" s="102"/>
    </row>
    <row r="40" spans="1:130" x14ac:dyDescent="0.25">
      <c r="A40" s="108">
        <v>3</v>
      </c>
      <c r="B40" s="122">
        <f>+B22</f>
        <v>3.63</v>
      </c>
      <c r="C40" s="108"/>
      <c r="D40" s="122"/>
      <c r="E40" s="102"/>
      <c r="F40" s="102"/>
      <c r="G40" s="102">
        <f>+G38+F39</f>
        <v>3.5812739315933673</v>
      </c>
      <c r="H40" s="102"/>
      <c r="I40" s="102">
        <f>+I38+H39</f>
        <v>-0.3701112344966046</v>
      </c>
      <c r="K40" s="108">
        <v>3</v>
      </c>
      <c r="L40" s="122">
        <f>+L22</f>
        <v>1.86</v>
      </c>
      <c r="M40" s="108"/>
      <c r="N40" s="122"/>
      <c r="O40" s="102"/>
      <c r="P40" s="102"/>
      <c r="Q40" s="102">
        <f>+Q38+P39</f>
        <v>1.7968015476952077</v>
      </c>
      <c r="R40" s="102"/>
      <c r="S40" s="102">
        <f>+S38+R39</f>
        <v>-0.37765905917030179</v>
      </c>
      <c r="U40" s="108">
        <v>3</v>
      </c>
      <c r="V40" s="122">
        <f>+V22</f>
        <v>1.1599999999999999</v>
      </c>
      <c r="W40" s="108"/>
      <c r="X40" s="122"/>
      <c r="Y40" s="102"/>
      <c r="Z40" s="102"/>
      <c r="AA40" s="102">
        <f>+AA38+Z39</f>
        <v>1.0694841060766977</v>
      </c>
      <c r="AB40" s="102"/>
      <c r="AC40" s="102">
        <f>+AC38+AB39</f>
        <v>-0.20937219613117691</v>
      </c>
      <c r="AE40" s="108">
        <v>3</v>
      </c>
      <c r="AF40" s="122">
        <f>+AF22</f>
        <v>3.56</v>
      </c>
      <c r="AG40" s="108"/>
      <c r="AH40" s="122"/>
      <c r="AI40" s="102"/>
      <c r="AJ40" s="102"/>
      <c r="AK40" s="102">
        <f>+AK38+AJ39</f>
        <v>3.52175830128416</v>
      </c>
      <c r="AL40" s="102"/>
      <c r="AM40" s="102">
        <f>+AM38+AL39</f>
        <v>0.36384545893107884</v>
      </c>
      <c r="AO40" s="108">
        <v>3</v>
      </c>
      <c r="AP40" s="122">
        <f>+AP22</f>
        <v>7.7</v>
      </c>
      <c r="AQ40" s="108"/>
      <c r="AR40" s="122"/>
      <c r="AS40" s="102"/>
      <c r="AT40" s="102"/>
      <c r="AU40" s="102">
        <f>+AU38+AT39</f>
        <v>7.6794023265847073</v>
      </c>
      <c r="AV40" s="102"/>
      <c r="AW40" s="102">
        <f>+AW38+AV39</f>
        <v>0.393027021886377</v>
      </c>
      <c r="AY40" s="108">
        <v>3</v>
      </c>
      <c r="AZ40" s="122">
        <f>+AZ22</f>
        <v>7.2</v>
      </c>
      <c r="BA40" s="108"/>
      <c r="BB40" s="122"/>
      <c r="BC40" s="102"/>
      <c r="BD40" s="102"/>
      <c r="BE40" s="102">
        <f>+BE38+BD39</f>
        <v>7.1360741780330628</v>
      </c>
      <c r="BF40" s="102"/>
      <c r="BG40" s="102">
        <f>+BG38+BF39</f>
        <v>-0.36254135192520903</v>
      </c>
      <c r="BI40" s="108">
        <v>3</v>
      </c>
      <c r="BJ40" s="122">
        <f>+BJ22</f>
        <v>6.62</v>
      </c>
      <c r="BK40" s="108"/>
      <c r="BL40" s="122"/>
      <c r="BM40" s="102"/>
      <c r="BN40" s="102"/>
      <c r="BO40" s="102">
        <f>+BO38+BN39</f>
        <v>6.6008227271849798</v>
      </c>
      <c r="BP40" s="102"/>
      <c r="BQ40" s="102">
        <f>+BQ38+BP39</f>
        <v>3.9422441667781166E-2</v>
      </c>
      <c r="BS40" s="108">
        <v>3</v>
      </c>
      <c r="BT40" s="122">
        <f>+BT22</f>
        <v>6</v>
      </c>
      <c r="BU40" s="108"/>
      <c r="BV40" s="122"/>
      <c r="BW40" s="102"/>
      <c r="BX40" s="102"/>
      <c r="BY40" s="102">
        <f>+BY38+BX39</f>
        <v>5.9786903093137749</v>
      </c>
      <c r="BZ40" s="102"/>
      <c r="CA40" s="102">
        <f>+CA38+BZ39</f>
        <v>0.4880721593868857</v>
      </c>
      <c r="CC40" s="108">
        <v>3</v>
      </c>
      <c r="CD40" s="122">
        <f>+CD22</f>
        <v>2.9000000000000004</v>
      </c>
      <c r="CE40" s="108"/>
      <c r="CF40" s="122"/>
      <c r="CG40" s="102"/>
      <c r="CH40" s="102"/>
      <c r="CI40" s="102">
        <f>+CI38+CH39</f>
        <v>2.8802500789158705</v>
      </c>
      <c r="CJ40" s="102"/>
      <c r="CK40" s="102">
        <f>+CK38+CJ39</f>
        <v>-0.22574263096700956</v>
      </c>
      <c r="CN40" s="108">
        <v>3</v>
      </c>
      <c r="CO40" s="122">
        <f>+CO22</f>
        <v>8.7600000000000016</v>
      </c>
      <c r="CP40" s="108"/>
      <c r="CQ40" s="122"/>
      <c r="CR40" s="102"/>
      <c r="CS40" s="102"/>
      <c r="CT40" s="102">
        <f>+CT38+CS39</f>
        <v>8.5392749920764253</v>
      </c>
      <c r="CU40" s="102"/>
      <c r="CV40" s="102">
        <f>+CV38+CU39</f>
        <v>-1.2517937245719482</v>
      </c>
      <c r="CX40" s="108">
        <v>3</v>
      </c>
      <c r="CY40" s="122">
        <f>+CY22</f>
        <v>3.1999999999999993</v>
      </c>
      <c r="CZ40" s="108"/>
      <c r="DA40" s="122"/>
      <c r="DB40" s="102"/>
      <c r="DC40" s="102"/>
      <c r="DD40" s="102">
        <f>+DD38+DC39</f>
        <v>3.1791292245957008</v>
      </c>
      <c r="DE40" s="102"/>
      <c r="DF40" s="102">
        <f>+DF38+DE39</f>
        <v>-0.34123416153441283</v>
      </c>
      <c r="DH40" s="108">
        <v>3</v>
      </c>
      <c r="DI40" s="122">
        <f>+DI22</f>
        <v>3.9299999999999997</v>
      </c>
      <c r="DJ40" s="108"/>
      <c r="DK40" s="122"/>
      <c r="DL40" s="102"/>
      <c r="DM40" s="102"/>
      <c r="DN40" s="102">
        <f>+DN38+DM39</f>
        <v>3.9177088748363378</v>
      </c>
      <c r="DO40" s="102"/>
      <c r="DP40" s="102">
        <f>+DP38+DO39</f>
        <v>-0.28151304907493591</v>
      </c>
      <c r="DR40" s="108">
        <v>3</v>
      </c>
      <c r="DS40" s="122">
        <f>+DS22</f>
        <v>11.850000000000001</v>
      </c>
      <c r="DT40" s="108"/>
      <c r="DU40" s="122"/>
      <c r="DV40" s="102"/>
      <c r="DW40" s="102"/>
      <c r="DX40" s="102">
        <f>+DX38+DW39</f>
        <v>11.844312569231484</v>
      </c>
      <c r="DY40" s="102"/>
      <c r="DZ40" s="102">
        <f>+DZ38+DY39</f>
        <v>-0.21719421840821704</v>
      </c>
    </row>
    <row r="41" spans="1:130" x14ac:dyDescent="0.25">
      <c r="A41" s="108"/>
      <c r="B41" s="122"/>
      <c r="C41" s="108">
        <f>+B42-B40</f>
        <v>1.7199999999999998</v>
      </c>
      <c r="D41" s="123">
        <f>+C22</f>
        <v>-6</v>
      </c>
      <c r="E41" s="102">
        <f>+D41*(E$35/180)</f>
        <v>-0.10471975511965978</v>
      </c>
      <c r="F41" s="102">
        <f>+COS(E41)*C41</f>
        <v>1.7105776600334297</v>
      </c>
      <c r="G41" s="102"/>
      <c r="H41" s="102">
        <f>+SIN(E41)*C41</f>
        <v>-0.17978895682036394</v>
      </c>
      <c r="I41" s="102"/>
      <c r="K41" s="108"/>
      <c r="L41" s="122"/>
      <c r="M41" s="108">
        <f>+L42-L40</f>
        <v>0.93999999999999972</v>
      </c>
      <c r="N41" s="123">
        <f>+M22</f>
        <v>-5</v>
      </c>
      <c r="O41" s="102">
        <f>+N41*(O$35/180)</f>
        <v>-8.7266462599716474E-2</v>
      </c>
      <c r="P41" s="102">
        <f>+COS(O41)*M41</f>
        <v>0.93642301620624058</v>
      </c>
      <c r="Q41" s="102"/>
      <c r="R41" s="102">
        <f>+SIN(O41)*M41</f>
        <v>-8.1926398182798649E-2</v>
      </c>
      <c r="S41" s="102"/>
      <c r="U41" s="108"/>
      <c r="V41" s="122"/>
      <c r="W41" s="108">
        <f>+V42-V40</f>
        <v>2.34</v>
      </c>
      <c r="X41" s="123">
        <f>+W22</f>
        <v>-19</v>
      </c>
      <c r="Y41" s="102">
        <f>+X41*(Y$35/180)</f>
        <v>-0.33161255787892263</v>
      </c>
      <c r="Z41" s="102">
        <f>+COS(Y41)*W41</f>
        <v>2.2125134669024011</v>
      </c>
      <c r="AA41" s="102"/>
      <c r="AB41" s="102">
        <f>+SIN(Y41)*W41</f>
        <v>-0.7618294814297466</v>
      </c>
      <c r="AC41" s="102"/>
      <c r="AE41" s="108"/>
      <c r="AF41" s="122"/>
      <c r="AG41" s="108">
        <f>+AF42-AF40</f>
        <v>0.69</v>
      </c>
      <c r="AH41" s="123">
        <f>+AG22</f>
        <v>3</v>
      </c>
      <c r="AI41" s="102">
        <f>+AH41*(AI$35/180)</f>
        <v>5.235987755982989E-2</v>
      </c>
      <c r="AJ41" s="102">
        <f>+COS(AI41)*AG41</f>
        <v>0.68905437898065591</v>
      </c>
      <c r="AK41" s="102"/>
      <c r="AL41" s="102">
        <f>+SIN(AI41)*AG41</f>
        <v>3.6111809807631241E-2</v>
      </c>
      <c r="AM41" s="102"/>
      <c r="AO41" s="108"/>
      <c r="AP41" s="122"/>
      <c r="AQ41" s="108">
        <f>+AP42-AP40</f>
        <v>4.9999999999999991</v>
      </c>
      <c r="AR41" s="123">
        <f>+AQ22</f>
        <v>-4</v>
      </c>
      <c r="AS41" s="102">
        <f>+AR41*(AS$35/180)</f>
        <v>-6.9813170079773182E-2</v>
      </c>
      <c r="AT41" s="102">
        <f>+COS(AS41)*AQ41</f>
        <v>4.9878202512991203</v>
      </c>
      <c r="AU41" s="102"/>
      <c r="AV41" s="102">
        <f>+SIN(AS41)*AQ41</f>
        <v>-0.34878236872062646</v>
      </c>
      <c r="AW41" s="102"/>
      <c r="AY41" s="108"/>
      <c r="AZ41" s="122"/>
      <c r="BA41" s="108">
        <f>+AZ42-AZ40</f>
        <v>6.53</v>
      </c>
      <c r="BB41" s="123">
        <f>+BA22</f>
        <v>5</v>
      </c>
      <c r="BC41" s="102">
        <f>+BB41*(BC$35/180)</f>
        <v>8.7266462599716474E-2</v>
      </c>
      <c r="BD41" s="102">
        <f>+COS(BC41)*BA41</f>
        <v>6.5051513785390984</v>
      </c>
      <c r="BE41" s="102"/>
      <c r="BF41" s="102">
        <f>+SIN(BC41)*BA41</f>
        <v>0.56912700014220785</v>
      </c>
      <c r="BG41" s="102"/>
      <c r="BI41" s="108"/>
      <c r="BJ41" s="122"/>
      <c r="BK41" s="108">
        <f>+BJ42-BJ40</f>
        <v>0.67999999999999972</v>
      </c>
      <c r="BL41" s="123">
        <f>+BK22</f>
        <v>3</v>
      </c>
      <c r="BM41" s="102">
        <f>+BL41*(BM$35/180)</f>
        <v>5.235987755982989E-2</v>
      </c>
      <c r="BN41" s="102">
        <f>+COS(BM41)*BK41</f>
        <v>0.67906808363310989</v>
      </c>
      <c r="BO41" s="102"/>
      <c r="BP41" s="102">
        <f>+SIN(BM41)*BK41</f>
        <v>3.558845024520179E-2</v>
      </c>
      <c r="BQ41" s="102"/>
      <c r="BS41" s="108"/>
      <c r="BT41" s="122"/>
      <c r="BU41" s="108">
        <f>+BT42-BT40</f>
        <v>4.1999999999999993</v>
      </c>
      <c r="BV41" s="123">
        <f>+BU22</f>
        <v>2</v>
      </c>
      <c r="BW41" s="102">
        <f>+BV41*(BW$35/180)</f>
        <v>3.4906585039886591E-2</v>
      </c>
      <c r="BX41" s="102">
        <f>+COS(BW41)*BU41</f>
        <v>4.1974414734802012</v>
      </c>
      <c r="BY41" s="102"/>
      <c r="BZ41" s="102">
        <f>+SIN(BW41)*BU41</f>
        <v>0.14657788615050404</v>
      </c>
      <c r="CA41" s="102"/>
      <c r="CC41" s="108"/>
      <c r="CD41" s="122"/>
      <c r="CE41" s="108">
        <f>+CD42-CD40</f>
        <v>3.66</v>
      </c>
      <c r="CF41" s="123">
        <f>+CE22</f>
        <v>-3</v>
      </c>
      <c r="CG41" s="102">
        <f>+CF41*(CG$35/180)</f>
        <v>-5.235987755982989E-2</v>
      </c>
      <c r="CH41" s="102">
        <f>+COS(CG41)*CE41</f>
        <v>3.6549840972017402</v>
      </c>
      <c r="CI41" s="102"/>
      <c r="CJ41" s="102">
        <f>+SIN(CG41)*CE41</f>
        <v>-0.19154959984917444</v>
      </c>
      <c r="CK41" s="102"/>
      <c r="CN41" s="108"/>
      <c r="CO41" s="122"/>
      <c r="CP41" s="108">
        <f>+CO42-CO40</f>
        <v>6.5299999999999976</v>
      </c>
      <c r="CQ41" s="123">
        <f>+CP22</f>
        <v>5</v>
      </c>
      <c r="CR41" s="102">
        <f>+CQ41*(CR$35/180)</f>
        <v>8.7266462599716474E-2</v>
      </c>
      <c r="CS41" s="102">
        <f>+COS(CR41)*CP41</f>
        <v>6.5051513785390958</v>
      </c>
      <c r="CT41" s="102"/>
      <c r="CU41" s="102">
        <f>+SIN(CR41)*CP41</f>
        <v>0.56912700014220763</v>
      </c>
      <c r="CV41" s="102"/>
      <c r="CX41" s="108"/>
      <c r="CY41" s="122"/>
      <c r="CZ41" s="108">
        <f>+CY42-CY40</f>
        <v>7.8000000000000007</v>
      </c>
      <c r="DA41" s="123">
        <f>+CZ22</f>
        <v>-5</v>
      </c>
      <c r="DB41" s="102">
        <f>+DA41*(DB$35/180)</f>
        <v>-8.7266462599716474E-2</v>
      </c>
      <c r="DC41" s="102">
        <f>+COS(DB41)*CZ41</f>
        <v>7.7703186451156157</v>
      </c>
      <c r="DD41" s="102"/>
      <c r="DE41" s="102">
        <f>+SIN(DB41)*CZ41</f>
        <v>-0.67981479343173379</v>
      </c>
      <c r="DF41" s="102"/>
      <c r="DH41" s="108"/>
      <c r="DI41" s="122"/>
      <c r="DJ41" s="108">
        <f>+DI42-DI40</f>
        <v>1.67</v>
      </c>
      <c r="DK41" s="123">
        <f>+DJ22</f>
        <v>0</v>
      </c>
      <c r="DL41" s="102">
        <f>+DK41*(DL$35/180)</f>
        <v>0</v>
      </c>
      <c r="DM41" s="102">
        <f>+COS(DL41)*DJ41</f>
        <v>1.67</v>
      </c>
      <c r="DN41" s="102"/>
      <c r="DO41" s="102">
        <f>+SIN(DL41)*DJ41</f>
        <v>0</v>
      </c>
      <c r="DP41" s="102"/>
      <c r="DR41" s="108"/>
      <c r="DS41" s="122"/>
      <c r="DT41" s="108">
        <f>+DS42-DS40</f>
        <v>1.3499999999999979</v>
      </c>
      <c r="DU41" s="123">
        <f>+DT22</f>
        <v>4</v>
      </c>
      <c r="DV41" s="102">
        <f>+DU41*(DV$35/180)</f>
        <v>6.9813170079773182E-2</v>
      </c>
      <c r="DW41" s="102">
        <f>+COS(DV41)*DT41</f>
        <v>1.3467114678507606</v>
      </c>
      <c r="DX41" s="102"/>
      <c r="DY41" s="102">
        <f>+SIN(DV41)*DT41</f>
        <v>9.4171239554569006E-2</v>
      </c>
      <c r="DZ41" s="102"/>
    </row>
    <row r="42" spans="1:130" x14ac:dyDescent="0.25">
      <c r="A42" s="108">
        <v>4</v>
      </c>
      <c r="B42" s="122">
        <f>+B23</f>
        <v>5.35</v>
      </c>
      <c r="C42" s="108"/>
      <c r="D42" s="122"/>
      <c r="E42" s="102"/>
      <c r="F42" s="102"/>
      <c r="G42" s="102">
        <f>+G40+F41</f>
        <v>5.2918515916267967</v>
      </c>
      <c r="H42" s="102"/>
      <c r="I42" s="102">
        <f>+I40+H41</f>
        <v>-0.54990019131696855</v>
      </c>
      <c r="K42" s="108">
        <v>4</v>
      </c>
      <c r="L42" s="122">
        <f>+L23</f>
        <v>2.8</v>
      </c>
      <c r="M42" s="108"/>
      <c r="N42" s="122"/>
      <c r="O42" s="102"/>
      <c r="P42" s="102"/>
      <c r="Q42" s="102">
        <f>+Q40+P41</f>
        <v>2.7332245639014481</v>
      </c>
      <c r="R42" s="102"/>
      <c r="S42" s="102">
        <f>+S40+R41</f>
        <v>-0.45958545735310041</v>
      </c>
      <c r="U42" s="108">
        <v>4</v>
      </c>
      <c r="V42" s="122">
        <f>+V23</f>
        <v>3.5</v>
      </c>
      <c r="W42" s="108"/>
      <c r="X42" s="122"/>
      <c r="Y42" s="102"/>
      <c r="Z42" s="102"/>
      <c r="AA42" s="102">
        <f>+AA40+Z41</f>
        <v>3.2819975729790989</v>
      </c>
      <c r="AB42" s="102"/>
      <c r="AC42" s="102">
        <f>+AC40+AB41</f>
        <v>-0.97120167756092357</v>
      </c>
      <c r="AE42" s="108">
        <v>4</v>
      </c>
      <c r="AF42" s="122">
        <f>+AF23</f>
        <v>4.25</v>
      </c>
      <c r="AG42" s="108"/>
      <c r="AH42" s="122"/>
      <c r="AI42" s="102"/>
      <c r="AJ42" s="102"/>
      <c r="AK42" s="102">
        <f>+AK40+AJ41</f>
        <v>4.2108126802648158</v>
      </c>
      <c r="AL42" s="102"/>
      <c r="AM42" s="102">
        <f>+AM40+AL41</f>
        <v>0.39995726873871007</v>
      </c>
      <c r="AO42" s="108">
        <v>4</v>
      </c>
      <c r="AP42" s="122">
        <f>+AP23</f>
        <v>12.7</v>
      </c>
      <c r="AQ42" s="108"/>
      <c r="AR42" s="122"/>
      <c r="AS42" s="102"/>
      <c r="AT42" s="102"/>
      <c r="AU42" s="102">
        <f>+AU40+AT41</f>
        <v>12.667222577883827</v>
      </c>
      <c r="AV42" s="102"/>
      <c r="AW42" s="102">
        <f>+AW40+AV41</f>
        <v>4.4244653165750547E-2</v>
      </c>
      <c r="AY42" s="108">
        <v>4</v>
      </c>
      <c r="AZ42" s="122">
        <f>+AZ23</f>
        <v>13.73</v>
      </c>
      <c r="BA42" s="108"/>
      <c r="BB42" s="122"/>
      <c r="BC42" s="102"/>
      <c r="BD42" s="102"/>
      <c r="BE42" s="102">
        <f>+BE40+BD41</f>
        <v>13.641225556572161</v>
      </c>
      <c r="BF42" s="102"/>
      <c r="BG42" s="102">
        <f>+BG40+BF41</f>
        <v>0.20658564821699882</v>
      </c>
      <c r="BI42" s="108">
        <v>4</v>
      </c>
      <c r="BJ42" s="122">
        <f>+BJ23</f>
        <v>7.3</v>
      </c>
      <c r="BK42" s="108"/>
      <c r="BL42" s="122"/>
      <c r="BM42" s="102"/>
      <c r="BN42" s="102"/>
      <c r="BO42" s="102">
        <f>+BO40+BN41</f>
        <v>7.27989081081809</v>
      </c>
      <c r="BP42" s="102"/>
      <c r="BQ42" s="102">
        <f>+BQ40+BP41</f>
        <v>7.5010891912982963E-2</v>
      </c>
      <c r="BS42" s="108">
        <v>4</v>
      </c>
      <c r="BT42" s="122">
        <f>+BT23</f>
        <v>10.199999999999999</v>
      </c>
      <c r="BU42" s="108"/>
      <c r="BV42" s="122"/>
      <c r="BW42" s="102"/>
      <c r="BX42" s="102"/>
      <c r="BY42" s="102">
        <f>+BY40+BX41</f>
        <v>10.176131782793977</v>
      </c>
      <c r="BZ42" s="102"/>
      <c r="CA42" s="102">
        <f>+CA40+BZ41</f>
        <v>0.6346500455373898</v>
      </c>
      <c r="CC42" s="108">
        <v>4</v>
      </c>
      <c r="CD42" s="122">
        <f>+CD23</f>
        <v>6.5600000000000005</v>
      </c>
      <c r="CE42" s="108"/>
      <c r="CF42" s="122"/>
      <c r="CG42" s="102"/>
      <c r="CH42" s="102"/>
      <c r="CI42" s="102">
        <f>+CI40+CH41</f>
        <v>6.5352341761176103</v>
      </c>
      <c r="CJ42" s="102"/>
      <c r="CK42" s="102">
        <f>+CK40+CJ41</f>
        <v>-0.417292230816184</v>
      </c>
      <c r="CN42" s="108">
        <v>4</v>
      </c>
      <c r="CO42" s="122">
        <f>+CO23</f>
        <v>15.29</v>
      </c>
      <c r="CP42" s="108"/>
      <c r="CQ42" s="122"/>
      <c r="CR42" s="102"/>
      <c r="CS42" s="102"/>
      <c r="CT42" s="102">
        <f>+CT40+CS41</f>
        <v>15.044426370615522</v>
      </c>
      <c r="CU42" s="102"/>
      <c r="CV42" s="102">
        <f>+CV40+CU41</f>
        <v>-0.68266672442974052</v>
      </c>
      <c r="CX42" s="108">
        <v>4</v>
      </c>
      <c r="CY42" s="122">
        <f>+CY23</f>
        <v>11</v>
      </c>
      <c r="CZ42" s="108"/>
      <c r="DA42" s="122"/>
      <c r="DB42" s="102"/>
      <c r="DC42" s="102"/>
      <c r="DD42" s="102">
        <f>+DD40+DC41</f>
        <v>10.949447869711317</v>
      </c>
      <c r="DE42" s="102"/>
      <c r="DF42" s="102">
        <f>+DF40+DE41</f>
        <v>-1.0210489549661466</v>
      </c>
      <c r="DH42" s="108">
        <v>4</v>
      </c>
      <c r="DI42" s="122">
        <f>+DI23</f>
        <v>5.6</v>
      </c>
      <c r="DJ42" s="108"/>
      <c r="DK42" s="122"/>
      <c r="DL42" s="102"/>
      <c r="DM42" s="102"/>
      <c r="DN42" s="102">
        <f>+DN40+DM41</f>
        <v>5.5877088748363377</v>
      </c>
      <c r="DO42" s="102"/>
      <c r="DP42" s="102">
        <f>+DP40+DO41</f>
        <v>-0.28151304907493591</v>
      </c>
      <c r="DR42" s="108">
        <v>4</v>
      </c>
      <c r="DS42" s="122">
        <f>+DS23</f>
        <v>13.2</v>
      </c>
      <c r="DT42" s="108"/>
      <c r="DU42" s="122"/>
      <c r="DV42" s="102"/>
      <c r="DW42" s="102"/>
      <c r="DX42" s="102">
        <f>+DX40+DW41</f>
        <v>13.191024037082244</v>
      </c>
      <c r="DY42" s="102"/>
      <c r="DZ42" s="102">
        <f>+DZ40+DY41</f>
        <v>-0.12302297885364803</v>
      </c>
    </row>
    <row r="43" spans="1:130" x14ac:dyDescent="0.25">
      <c r="A43" s="108"/>
      <c r="B43" s="122"/>
      <c r="C43" s="108">
        <f>+B44-B42</f>
        <v>2.42</v>
      </c>
      <c r="D43" s="123">
        <f>+C23</f>
        <v>-11</v>
      </c>
      <c r="E43" s="102">
        <f>+D43*(E$35/180)</f>
        <v>-0.19198621771937624</v>
      </c>
      <c r="F43" s="102">
        <f>+COS(E43)*C43</f>
        <v>2.3755377839433467</v>
      </c>
      <c r="G43" s="102"/>
      <c r="H43" s="102">
        <f>+SIN(E43)*C43</f>
        <v>-0.46175776881123842</v>
      </c>
      <c r="I43" s="102"/>
      <c r="K43" s="108"/>
      <c r="L43" s="122"/>
      <c r="M43" s="108">
        <f>+L44-L42</f>
        <v>4.3</v>
      </c>
      <c r="N43" s="123">
        <f>+M23</f>
        <v>-15</v>
      </c>
      <c r="O43" s="102">
        <f>+N43*(O$35/180)</f>
        <v>-0.26179938779914941</v>
      </c>
      <c r="P43" s="102">
        <f>+COS(O43)*M43</f>
        <v>4.1534810530429933</v>
      </c>
      <c r="Q43" s="102"/>
      <c r="R43" s="102">
        <f>+SIN(O43)*M43</f>
        <v>-1.1129218939408392</v>
      </c>
      <c r="S43" s="102"/>
      <c r="U43" s="108"/>
      <c r="V43" s="122"/>
      <c r="W43" s="108">
        <f>+V44-V42</f>
        <v>3.2199999999999998</v>
      </c>
      <c r="X43" s="123">
        <f>+W23</f>
        <v>-4</v>
      </c>
      <c r="Y43" s="102">
        <f>+X43*(Y$35/180)</f>
        <v>-6.9813170079773182E-2</v>
      </c>
      <c r="Z43" s="102">
        <f>+COS(Y43)*W43</f>
        <v>3.2121562418366336</v>
      </c>
      <c r="AA43" s="102"/>
      <c r="AB43" s="102">
        <f>+SIN(Y43)*W43</f>
        <v>-0.22461584545608346</v>
      </c>
      <c r="AC43" s="102"/>
      <c r="AE43" s="108"/>
      <c r="AF43" s="122"/>
      <c r="AG43" s="108">
        <f>+AF44-AF42</f>
        <v>0.71</v>
      </c>
      <c r="AH43" s="123">
        <f>+AG23</f>
        <v>-90</v>
      </c>
      <c r="AI43" s="102">
        <f>+AH43*(AI$35/180)</f>
        <v>-1.5707963267948966</v>
      </c>
      <c r="AJ43" s="102">
        <f>+COS(AI43)*AG43</f>
        <v>4.3492770149256008E-17</v>
      </c>
      <c r="AK43" s="102"/>
      <c r="AL43" s="102">
        <f>+SIN(AI43)*AG43</f>
        <v>-0.71</v>
      </c>
      <c r="AM43" s="102"/>
      <c r="AO43" s="108"/>
      <c r="AP43" s="122"/>
      <c r="AQ43" s="108">
        <f>+AP44-AP42</f>
        <v>1.2200000000000006</v>
      </c>
      <c r="AR43" s="123">
        <f>+AQ23</f>
        <v>-8</v>
      </c>
      <c r="AS43" s="102">
        <f>+AR43*(AS$35/180)</f>
        <v>-0.13962634015954636</v>
      </c>
      <c r="AT43" s="102">
        <f>+COS(AS43)*AQ43</f>
        <v>1.2081270438647165</v>
      </c>
      <c r="AU43" s="102"/>
      <c r="AV43" s="102">
        <f>+SIN(AS43)*AQ43</f>
        <v>-0.16979118317127992</v>
      </c>
      <c r="AW43" s="102"/>
      <c r="AY43" s="108"/>
      <c r="AZ43" s="122"/>
      <c r="BA43" s="108">
        <f>+AZ44-AZ42</f>
        <v>2.0399999999999991</v>
      </c>
      <c r="BB43" s="123">
        <f>+BA23</f>
        <v>0</v>
      </c>
      <c r="BC43" s="102">
        <f>+BB43*(BC$35/180)</f>
        <v>0</v>
      </c>
      <c r="BD43" s="102">
        <f>+COS(BC43)*BA43</f>
        <v>2.0399999999999991</v>
      </c>
      <c r="BE43" s="102"/>
      <c r="BF43" s="102">
        <f>+SIN(BC43)*BA43</f>
        <v>0</v>
      </c>
      <c r="BG43" s="102"/>
      <c r="BI43" s="108"/>
      <c r="BJ43" s="122"/>
      <c r="BK43" s="108">
        <f>+BJ44-BJ42</f>
        <v>0.66000000000000014</v>
      </c>
      <c r="BL43" s="123">
        <f>+BK23</f>
        <v>-90</v>
      </c>
      <c r="BM43" s="102">
        <f>+BL43*(BM$35/180)</f>
        <v>-1.5707963267948966</v>
      </c>
      <c r="BN43" s="102">
        <f>+COS(BM43)*BK43</f>
        <v>4.042989901198447E-17</v>
      </c>
      <c r="BO43" s="102"/>
      <c r="BP43" s="102">
        <f>+SIN(BM43)*BK43</f>
        <v>-0.66000000000000014</v>
      </c>
      <c r="BQ43" s="102"/>
      <c r="BS43" s="108"/>
      <c r="BT43" s="122"/>
      <c r="BU43" s="108">
        <f>+BT44-BT42</f>
        <v>5.1000000000000014</v>
      </c>
      <c r="BV43" s="123">
        <f>+BU23</f>
        <v>0</v>
      </c>
      <c r="BW43" s="102">
        <f>+BV43*(BW$35/180)</f>
        <v>0</v>
      </c>
      <c r="BX43" s="102">
        <f>+COS(BW43)*BU43</f>
        <v>5.1000000000000014</v>
      </c>
      <c r="BY43" s="102"/>
      <c r="BZ43" s="102">
        <f>+SIN(BW43)*BU43</f>
        <v>0</v>
      </c>
      <c r="CA43" s="102"/>
      <c r="CC43" s="108"/>
      <c r="CD43" s="122"/>
      <c r="CE43" s="108">
        <f>+CD44-CD42</f>
        <v>1.1399999999999988</v>
      </c>
      <c r="CF43" s="123">
        <f>+CE23</f>
        <v>-32</v>
      </c>
      <c r="CG43" s="102">
        <f>+CF43*(CG$35/180)</f>
        <v>-0.55850536063818546</v>
      </c>
      <c r="CH43" s="102">
        <f>+COS(CG43)*CE43</f>
        <v>0.96677482961832462</v>
      </c>
      <c r="CI43" s="102"/>
      <c r="CJ43" s="102">
        <f>+SIN(CG43)*CE43</f>
        <v>-0.60410796122585297</v>
      </c>
      <c r="CK43" s="102"/>
      <c r="CN43" s="108"/>
      <c r="CO43" s="122"/>
      <c r="CP43" s="108">
        <f>+CO44-CO42</f>
        <v>1.5100000000000016</v>
      </c>
      <c r="CQ43" s="123">
        <f>+CP23</f>
        <v>0</v>
      </c>
      <c r="CR43" s="102">
        <f>+CQ43*(CR$35/180)</f>
        <v>0</v>
      </c>
      <c r="CS43" s="102">
        <f>+COS(CR43)*CP43</f>
        <v>1.5100000000000016</v>
      </c>
      <c r="CT43" s="102"/>
      <c r="CU43" s="102">
        <f>+SIN(CR43)*CP43</f>
        <v>0</v>
      </c>
      <c r="CV43" s="102"/>
      <c r="CX43" s="108"/>
      <c r="CY43" s="122"/>
      <c r="CZ43" s="108">
        <f>+CY44-CY42</f>
        <v>5.7399999999999984</v>
      </c>
      <c r="DA43" s="123">
        <f>+CZ23</f>
        <v>0</v>
      </c>
      <c r="DB43" s="102">
        <f>+DA43*(DB$35/180)</f>
        <v>0</v>
      </c>
      <c r="DC43" s="102">
        <f>+COS(DB43)*CZ43</f>
        <v>5.7399999999999984</v>
      </c>
      <c r="DD43" s="102"/>
      <c r="DE43" s="102">
        <f>+SIN(DB43)*CZ43</f>
        <v>0</v>
      </c>
      <c r="DF43" s="102"/>
      <c r="DH43" s="108"/>
      <c r="DI43" s="122"/>
      <c r="DJ43" s="108">
        <f>+DI44-DI42</f>
        <v>5.2800000000000011</v>
      </c>
      <c r="DK43" s="123">
        <f>+DJ23</f>
        <v>-20</v>
      </c>
      <c r="DL43" s="102">
        <f>+DK43*(DL$35/180)</f>
        <v>-0.3490658503988659</v>
      </c>
      <c r="DM43" s="102">
        <f>+COS(DL43)*DJ43</f>
        <v>4.9615770377495974</v>
      </c>
      <c r="DN43" s="102"/>
      <c r="DO43" s="102">
        <f>+SIN(DL43)*DJ43</f>
        <v>-1.8058663567595312</v>
      </c>
      <c r="DP43" s="102"/>
      <c r="DR43" s="108"/>
      <c r="DS43" s="122"/>
      <c r="DT43" s="108">
        <f>+DS44-DS42</f>
        <v>2.1000000000000014</v>
      </c>
      <c r="DU43" s="123">
        <f>+DT23</f>
        <v>-17</v>
      </c>
      <c r="DV43" s="102">
        <f>+DU43*(DV$35/180)</f>
        <v>-0.29670597283903605</v>
      </c>
      <c r="DW43" s="102">
        <f>+COS(DV43)*DT43</f>
        <v>2.008239987522376</v>
      </c>
      <c r="DX43" s="102"/>
      <c r="DY43" s="102">
        <f>+SIN(DV43)*DT43</f>
        <v>-0.61398057991774768</v>
      </c>
      <c r="DZ43" s="102"/>
    </row>
    <row r="44" spans="1:130" x14ac:dyDescent="0.25">
      <c r="A44" s="108">
        <v>5</v>
      </c>
      <c r="B44" s="122">
        <f>+B24</f>
        <v>7.77</v>
      </c>
      <c r="C44" s="108"/>
      <c r="D44" s="122"/>
      <c r="E44" s="102"/>
      <c r="F44" s="102"/>
      <c r="G44" s="102">
        <f>+G42+F43</f>
        <v>7.6673893755701439</v>
      </c>
      <c r="H44" s="102"/>
      <c r="I44" s="102">
        <f>+I42+H43</f>
        <v>-1.011657960128207</v>
      </c>
      <c r="K44" s="108">
        <v>5</v>
      </c>
      <c r="L44" s="122">
        <f>+L24</f>
        <v>7.1</v>
      </c>
      <c r="M44" s="108"/>
      <c r="N44" s="122"/>
      <c r="O44" s="102"/>
      <c r="P44" s="102"/>
      <c r="Q44" s="102">
        <f>+Q42+P43</f>
        <v>6.8867056169444414</v>
      </c>
      <c r="R44" s="102"/>
      <c r="S44" s="102">
        <f>+S42+R43</f>
        <v>-1.5725073512939396</v>
      </c>
      <c r="U44" s="108">
        <v>5</v>
      </c>
      <c r="V44" s="122">
        <f>+V24</f>
        <v>6.72</v>
      </c>
      <c r="W44" s="108"/>
      <c r="X44" s="122"/>
      <c r="Y44" s="102"/>
      <c r="Z44" s="102"/>
      <c r="AA44" s="102">
        <f>+AA42+Z43</f>
        <v>6.4941538148157321</v>
      </c>
      <c r="AB44" s="102"/>
      <c r="AC44" s="102">
        <f>+AC42+AB43</f>
        <v>-1.1958175230170069</v>
      </c>
      <c r="AE44" s="108">
        <v>5</v>
      </c>
      <c r="AF44" s="122">
        <f>+AF24</f>
        <v>4.96</v>
      </c>
      <c r="AG44" s="108"/>
      <c r="AH44" s="122"/>
      <c r="AI44" s="102"/>
      <c r="AJ44" s="102"/>
      <c r="AK44" s="102">
        <f>+AK42+AJ43</f>
        <v>4.2108126802648158</v>
      </c>
      <c r="AL44" s="102"/>
      <c r="AM44" s="102">
        <f>+AM42+AL43</f>
        <v>-0.31004273126128989</v>
      </c>
      <c r="AO44" s="108">
        <v>5</v>
      </c>
      <c r="AP44" s="122">
        <f>+AP24</f>
        <v>13.92</v>
      </c>
      <c r="AQ44" s="108"/>
      <c r="AR44" s="122"/>
      <c r="AS44" s="102"/>
      <c r="AT44" s="102"/>
      <c r="AU44" s="102">
        <f>+AU42+AT43</f>
        <v>13.875349621748544</v>
      </c>
      <c r="AV44" s="102"/>
      <c r="AW44" s="102">
        <f>+AW42+AV43</f>
        <v>-0.12554653000552937</v>
      </c>
      <c r="AY44" s="108">
        <v>5</v>
      </c>
      <c r="AZ44" s="122">
        <f>+AZ24</f>
        <v>15.77</v>
      </c>
      <c r="BA44" s="108"/>
      <c r="BB44" s="122"/>
      <c r="BC44" s="102"/>
      <c r="BD44" s="102"/>
      <c r="BE44" s="102">
        <f>+BE42+BD43</f>
        <v>15.68122555657216</v>
      </c>
      <c r="BF44" s="102"/>
      <c r="BG44" s="102">
        <f>+BG42+BF43</f>
        <v>0.20658564821699882</v>
      </c>
      <c r="BI44" s="108">
        <v>5</v>
      </c>
      <c r="BJ44" s="122">
        <f>+BJ24</f>
        <v>7.96</v>
      </c>
      <c r="BK44" s="108"/>
      <c r="BL44" s="122"/>
      <c r="BM44" s="102"/>
      <c r="BN44" s="102"/>
      <c r="BO44" s="102">
        <f>+BO42+BN43</f>
        <v>7.27989081081809</v>
      </c>
      <c r="BP44" s="102"/>
      <c r="BQ44" s="102">
        <f>+BQ42+BP43</f>
        <v>-0.58498910808701721</v>
      </c>
      <c r="BS44" s="108">
        <v>5</v>
      </c>
      <c r="BT44" s="122">
        <f>+BT24</f>
        <v>15.3</v>
      </c>
      <c r="BU44" s="108"/>
      <c r="BV44" s="122"/>
      <c r="BW44" s="102"/>
      <c r="BX44" s="102"/>
      <c r="BY44" s="102">
        <f>+BY42+BX43</f>
        <v>15.276131782793978</v>
      </c>
      <c r="BZ44" s="102"/>
      <c r="CA44" s="102">
        <f>+CA42+BZ43</f>
        <v>0.6346500455373898</v>
      </c>
      <c r="CC44" s="108">
        <v>5</v>
      </c>
      <c r="CD44" s="122">
        <f>+CD24</f>
        <v>7.6999999999999993</v>
      </c>
      <c r="CE44" s="108"/>
      <c r="CF44" s="122"/>
      <c r="CG44" s="102"/>
      <c r="CH44" s="102"/>
      <c r="CI44" s="102">
        <f>+CI42+CH43</f>
        <v>7.5020090057359345</v>
      </c>
      <c r="CJ44" s="102"/>
      <c r="CK44" s="102">
        <f>+CK42+CJ43</f>
        <v>-1.021400192042037</v>
      </c>
      <c r="CN44" s="108">
        <v>5</v>
      </c>
      <c r="CO44" s="122">
        <f>+CO24</f>
        <v>16.8</v>
      </c>
      <c r="CP44" s="108"/>
      <c r="CQ44" s="122"/>
      <c r="CR44" s="102"/>
      <c r="CS44" s="102"/>
      <c r="CT44" s="102">
        <f>+CT42+CS43</f>
        <v>16.554426370615523</v>
      </c>
      <c r="CU44" s="102"/>
      <c r="CV44" s="102">
        <f>+CV42+CU43</f>
        <v>-0.68266672442974052</v>
      </c>
      <c r="CX44" s="108">
        <v>5</v>
      </c>
      <c r="CY44" s="122">
        <f>+CY24</f>
        <v>16.739999999999998</v>
      </c>
      <c r="CZ44" s="108"/>
      <c r="DA44" s="122"/>
      <c r="DB44" s="102"/>
      <c r="DC44" s="102"/>
      <c r="DD44" s="102">
        <f>+DD42+DC43</f>
        <v>16.689447869711316</v>
      </c>
      <c r="DE44" s="102"/>
      <c r="DF44" s="102">
        <f>+DF42+DE43</f>
        <v>-1.0210489549661466</v>
      </c>
      <c r="DH44" s="108">
        <v>5</v>
      </c>
      <c r="DI44" s="122">
        <f>+DI24</f>
        <v>10.88</v>
      </c>
      <c r="DJ44" s="108"/>
      <c r="DK44" s="122"/>
      <c r="DL44" s="102"/>
      <c r="DM44" s="102"/>
      <c r="DN44" s="102">
        <f>+DN42+DM43</f>
        <v>10.549285912585935</v>
      </c>
      <c r="DO44" s="102"/>
      <c r="DP44" s="102">
        <f>+DP42+DO43</f>
        <v>-2.0873794058344672</v>
      </c>
      <c r="DR44" s="108">
        <v>5</v>
      </c>
      <c r="DS44" s="122">
        <f>+DS24</f>
        <v>15.3</v>
      </c>
      <c r="DT44" s="108"/>
      <c r="DU44" s="122"/>
      <c r="DV44" s="102"/>
      <c r="DW44" s="102"/>
      <c r="DX44" s="102">
        <f>+DX42+DW43</f>
        <v>15.19926402460462</v>
      </c>
      <c r="DY44" s="102"/>
      <c r="DZ44" s="102">
        <f>+DZ42+DY43</f>
        <v>-0.73700355877139567</v>
      </c>
    </row>
    <row r="45" spans="1:130" x14ac:dyDescent="0.25">
      <c r="A45" s="108"/>
      <c r="B45" s="122"/>
      <c r="C45" s="108">
        <f>+B46-B44</f>
        <v>0.92999999999999972</v>
      </c>
      <c r="D45" s="122">
        <f>+C24</f>
        <v>-10</v>
      </c>
      <c r="E45" s="102">
        <f>+D45*(E$35/180)</f>
        <v>-0.17453292519943295</v>
      </c>
      <c r="F45" s="102">
        <f>+COS(E45)*C45</f>
        <v>0.91587121030135321</v>
      </c>
      <c r="G45" s="102"/>
      <c r="H45" s="102">
        <f>+SIN(E45)*C45</f>
        <v>-0.16149280523024515</v>
      </c>
      <c r="I45" s="102"/>
      <c r="K45" s="108"/>
      <c r="L45" s="122"/>
      <c r="M45" s="108">
        <f>+L46-L44</f>
        <v>0.55000000000000071</v>
      </c>
      <c r="N45" s="122">
        <f>+M24</f>
        <v>-7</v>
      </c>
      <c r="O45" s="102">
        <f>+N45*(O$35/180)</f>
        <v>-0.12217304763960307</v>
      </c>
      <c r="P45" s="102">
        <f>+COS(O45)*M45</f>
        <v>0.54590038340272784</v>
      </c>
      <c r="Q45" s="102"/>
      <c r="R45" s="102">
        <f>+SIN(O45)*M45</f>
        <v>-6.7028138872831197E-2</v>
      </c>
      <c r="S45" s="102"/>
      <c r="U45" s="108"/>
      <c r="V45" s="122"/>
      <c r="W45" s="108">
        <f>+V46-V44</f>
        <v>1.71</v>
      </c>
      <c r="X45" s="122">
        <f>+W24</f>
        <v>-7</v>
      </c>
      <c r="Y45" s="102">
        <f>+X45*(Y$35/180)</f>
        <v>-0.12217304763960307</v>
      </c>
      <c r="Z45" s="102">
        <f>+COS(Y45)*W45</f>
        <v>1.6972539193066605</v>
      </c>
      <c r="AA45" s="102"/>
      <c r="AB45" s="102">
        <f>+SIN(Y45)*W45</f>
        <v>-0.20839657722280219</v>
      </c>
      <c r="AC45" s="102"/>
      <c r="AE45" s="108"/>
      <c r="AF45" s="122"/>
      <c r="AG45" s="108">
        <f>+AF46-AF44</f>
        <v>0.29999999999999982</v>
      </c>
      <c r="AH45" s="122">
        <f>+AG24</f>
        <v>-3</v>
      </c>
      <c r="AI45" s="102">
        <f>+AH45*(AI$35/180)</f>
        <v>-5.235987755982989E-2</v>
      </c>
      <c r="AJ45" s="102">
        <f>+COS(AI45)*AG45</f>
        <v>0.29958886042637195</v>
      </c>
      <c r="AK45" s="102"/>
      <c r="AL45" s="102">
        <f>+SIN(AI45)*AG45</f>
        <v>-1.5700786872883142E-2</v>
      </c>
      <c r="AM45" s="102"/>
      <c r="AO45" s="108"/>
      <c r="AP45" s="122"/>
      <c r="AQ45" s="108">
        <f>+AP46-AP44</f>
        <v>-13.92</v>
      </c>
      <c r="AR45" s="122">
        <f>+AQ24</f>
        <v>0</v>
      </c>
      <c r="AS45" s="102">
        <f>+AR45*(AS$35/180)</f>
        <v>0</v>
      </c>
      <c r="AT45" s="102">
        <f>+COS(AS45)*AQ45</f>
        <v>-13.92</v>
      </c>
      <c r="AU45" s="102"/>
      <c r="AV45" s="102">
        <f>+SIN(AS45)*AQ45</f>
        <v>0</v>
      </c>
      <c r="AW45" s="102"/>
      <c r="AY45" s="108"/>
      <c r="AZ45" s="122"/>
      <c r="BA45" s="108">
        <f>+AZ46-AZ44</f>
        <v>1.9600000000000009</v>
      </c>
      <c r="BB45" s="122">
        <f>+BA24</f>
        <v>-15</v>
      </c>
      <c r="BC45" s="102">
        <f>+BB45*(BC$35/180)</f>
        <v>-0.26179938779914941</v>
      </c>
      <c r="BD45" s="102">
        <f>+COS(BC45)*BA45</f>
        <v>1.8932146195265747</v>
      </c>
      <c r="BE45" s="102"/>
      <c r="BF45" s="102">
        <f>+SIN(BC45)*BA45</f>
        <v>-0.50728532840094087</v>
      </c>
      <c r="BG45" s="102"/>
      <c r="BI45" s="108"/>
      <c r="BJ45" s="122"/>
      <c r="BK45" s="108">
        <f>+BJ46-BJ44</f>
        <v>3.04</v>
      </c>
      <c r="BL45" s="122">
        <f>+BK24</f>
        <v>-20</v>
      </c>
      <c r="BM45" s="102">
        <f>+BL45*(BM$35/180)</f>
        <v>-0.3490658503988659</v>
      </c>
      <c r="BN45" s="102">
        <f>+COS(BM45)*BK45</f>
        <v>2.8566655671891619</v>
      </c>
      <c r="BO45" s="102"/>
      <c r="BP45" s="102">
        <f>+SIN(BM45)*BK45</f>
        <v>-1.0397412357100329</v>
      </c>
      <c r="BQ45" s="102"/>
      <c r="BS45" s="108"/>
      <c r="BT45" s="122"/>
      <c r="BU45" s="108">
        <f>+BT46-BT44</f>
        <v>3.6999999999999993</v>
      </c>
      <c r="BV45" s="122">
        <f>+BU24</f>
        <v>-3</v>
      </c>
      <c r="BW45" s="102">
        <f>+BV45*(BW$35/180)</f>
        <v>-5.235987755982989E-2</v>
      </c>
      <c r="BX45" s="102">
        <f>+COS(BW45)*BU45</f>
        <v>3.6949292785919226</v>
      </c>
      <c r="BY45" s="102"/>
      <c r="BZ45" s="102">
        <f>+SIN(BW45)*BU45</f>
        <v>-0.19364303809889216</v>
      </c>
      <c r="CA45" s="102"/>
      <c r="CC45" s="108"/>
      <c r="CD45" s="122"/>
      <c r="CE45" s="108">
        <f>+CD46-CD44</f>
        <v>2.1000000000000014</v>
      </c>
      <c r="CF45" s="122">
        <f>+CE24</f>
        <v>-5</v>
      </c>
      <c r="CG45" s="102">
        <f>+CF45*(CG$35/180)</f>
        <v>-8.7266462599716474E-2</v>
      </c>
      <c r="CH45" s="102">
        <f>+COS(CG45)*CE45</f>
        <v>2.0920088659926672</v>
      </c>
      <c r="CI45" s="102"/>
      <c r="CJ45" s="102">
        <f>+SIN(CG45)*CE45</f>
        <v>-0.18302705977008227</v>
      </c>
      <c r="CK45" s="102"/>
      <c r="CN45" s="108"/>
      <c r="CO45" s="122"/>
      <c r="CP45" s="108">
        <f>+CO46-CO44</f>
        <v>0.19999999999999929</v>
      </c>
      <c r="CQ45" s="122">
        <f>+CP24</f>
        <v>-32</v>
      </c>
      <c r="CR45" s="102">
        <f>+CQ45*(CR$35/180)</f>
        <v>-0.55850536063818546</v>
      </c>
      <c r="CS45" s="102">
        <f>+COS(CR45)*CP45</f>
        <v>0.16960961923128459</v>
      </c>
      <c r="CT45" s="102"/>
      <c r="CU45" s="102">
        <f>+SIN(CR45)*CP45</f>
        <v>-0.10598385284664061</v>
      </c>
      <c r="CV45" s="102"/>
      <c r="CX45" s="108"/>
      <c r="CY45" s="122"/>
      <c r="CZ45" s="108">
        <f>+CY46-CY44</f>
        <v>3.0200000000000031</v>
      </c>
      <c r="DA45" s="122">
        <f>+CZ24</f>
        <v>-18</v>
      </c>
      <c r="DB45" s="102">
        <f>+DA45*(DB$35/180)</f>
        <v>-0.31415926535897931</v>
      </c>
      <c r="DC45" s="102">
        <f>+COS(DB45)*CZ45</f>
        <v>2.8721906792113665</v>
      </c>
      <c r="DD45" s="102"/>
      <c r="DE45" s="102">
        <f>+SIN(DB45)*CZ45</f>
        <v>-0.93323132301234213</v>
      </c>
      <c r="DF45" s="102"/>
      <c r="DH45" s="108"/>
      <c r="DI45" s="122"/>
      <c r="DJ45" s="108">
        <f>+DI46-DI44</f>
        <v>-10.88</v>
      </c>
      <c r="DK45" s="122">
        <f>+DJ24</f>
        <v>0</v>
      </c>
      <c r="DL45" s="102">
        <f>+DK45*(DL$35/180)</f>
        <v>0</v>
      </c>
      <c r="DM45" s="102">
        <f>+COS(DL45)*DJ45</f>
        <v>-10.88</v>
      </c>
      <c r="DN45" s="102"/>
      <c r="DO45" s="102">
        <f>+SIN(DL45)*DJ45</f>
        <v>0</v>
      </c>
      <c r="DP45" s="102"/>
      <c r="DR45" s="108"/>
      <c r="DS45" s="122"/>
      <c r="DT45" s="108">
        <f>+DS46-DS44</f>
        <v>2</v>
      </c>
      <c r="DU45" s="122">
        <f>+DT24</f>
        <v>-15</v>
      </c>
      <c r="DV45" s="102">
        <f>+DU45*(DV$35/180)</f>
        <v>-0.26179938779914941</v>
      </c>
      <c r="DW45" s="102">
        <f>+COS(DV45)*DT45</f>
        <v>1.9318516525781366</v>
      </c>
      <c r="DX45" s="102"/>
      <c r="DY45" s="102">
        <f>+SIN(DV45)*DT45</f>
        <v>-0.51763809020504148</v>
      </c>
      <c r="DZ45" s="102"/>
    </row>
    <row r="46" spans="1:130" x14ac:dyDescent="0.25">
      <c r="A46" s="108">
        <v>6</v>
      </c>
      <c r="B46" s="122">
        <f>+B25</f>
        <v>8.6999999999999993</v>
      </c>
      <c r="C46" s="108"/>
      <c r="D46" s="131"/>
      <c r="E46" s="102"/>
      <c r="F46" s="102"/>
      <c r="G46" s="102">
        <f>+G44+F45</f>
        <v>8.5832605858714963</v>
      </c>
      <c r="H46" s="102"/>
      <c r="I46" s="102">
        <f>+I44+H45</f>
        <v>-1.1731507653584521</v>
      </c>
      <c r="K46" s="108">
        <v>6</v>
      </c>
      <c r="L46" s="122">
        <f>+L25</f>
        <v>7.65</v>
      </c>
      <c r="M46" s="108"/>
      <c r="N46" s="131"/>
      <c r="O46" s="102"/>
      <c r="P46" s="102"/>
      <c r="Q46" s="102">
        <f>+Q44+P45</f>
        <v>7.4326060003471692</v>
      </c>
      <c r="R46" s="102"/>
      <c r="S46" s="102">
        <f>+S44+R45</f>
        <v>-1.6395354901667707</v>
      </c>
      <c r="U46" s="108">
        <v>6</v>
      </c>
      <c r="V46" s="122">
        <f>+V25</f>
        <v>8.43</v>
      </c>
      <c r="W46" s="108"/>
      <c r="X46" s="131"/>
      <c r="Y46" s="102"/>
      <c r="Z46" s="102"/>
      <c r="AA46" s="102">
        <f>+AA44+Z45</f>
        <v>8.191407734122393</v>
      </c>
      <c r="AB46" s="102"/>
      <c r="AC46" s="102">
        <f>+AC44+AB45</f>
        <v>-1.4042141002398092</v>
      </c>
      <c r="AE46" s="108">
        <v>6</v>
      </c>
      <c r="AF46" s="122">
        <f>+AF25</f>
        <v>5.26</v>
      </c>
      <c r="AG46" s="108"/>
      <c r="AH46" s="131"/>
      <c r="AI46" s="102"/>
      <c r="AJ46" s="102"/>
      <c r="AK46" s="102">
        <f>+AK44+AJ45</f>
        <v>4.5104015406911877</v>
      </c>
      <c r="AL46" s="102"/>
      <c r="AM46" s="102">
        <f>+AM44+AL45</f>
        <v>-0.32574351813417302</v>
      </c>
      <c r="AO46" s="108">
        <v>6</v>
      </c>
      <c r="AP46" s="122">
        <f>+AP25</f>
        <v>0</v>
      </c>
      <c r="AQ46" s="108"/>
      <c r="AR46" s="131"/>
      <c r="AS46" s="102"/>
      <c r="AT46" s="102"/>
      <c r="AU46" s="102">
        <f>+AU44+AT45</f>
        <v>-4.4650378251455791E-2</v>
      </c>
      <c r="AV46" s="102"/>
      <c r="AW46" s="102">
        <f>+AW44+AV45</f>
        <v>-0.12554653000552937</v>
      </c>
      <c r="AY46" s="108">
        <v>6</v>
      </c>
      <c r="AZ46" s="122">
        <f>+AZ25</f>
        <v>17.73</v>
      </c>
      <c r="BA46" s="108"/>
      <c r="BB46" s="131"/>
      <c r="BC46" s="102"/>
      <c r="BD46" s="102"/>
      <c r="BE46" s="102">
        <f>+BE44+BD45</f>
        <v>17.574440176098737</v>
      </c>
      <c r="BF46" s="102"/>
      <c r="BG46" s="102">
        <f>+BG44+BF45</f>
        <v>-0.30069968018394205</v>
      </c>
      <c r="BI46" s="108">
        <v>6</v>
      </c>
      <c r="BJ46" s="122">
        <f>+BJ25</f>
        <v>11</v>
      </c>
      <c r="BK46" s="108"/>
      <c r="BL46" s="131"/>
      <c r="BM46" s="102"/>
      <c r="BN46" s="102"/>
      <c r="BO46" s="102">
        <f>+BO44+BN45</f>
        <v>10.136556378007253</v>
      </c>
      <c r="BP46" s="102"/>
      <c r="BQ46" s="102">
        <f>+BQ44+BP45</f>
        <v>-1.6247303437970499</v>
      </c>
      <c r="BS46" s="108">
        <v>6</v>
      </c>
      <c r="BT46" s="122">
        <f>+BT25</f>
        <v>19</v>
      </c>
      <c r="BU46" s="108"/>
      <c r="BV46" s="131"/>
      <c r="BW46" s="102"/>
      <c r="BX46" s="102"/>
      <c r="BY46" s="102">
        <f>+BY44+BX45</f>
        <v>18.9710610613859</v>
      </c>
      <c r="BZ46" s="102"/>
      <c r="CA46" s="102">
        <f>+CA44+BZ45</f>
        <v>0.44100700743849763</v>
      </c>
      <c r="CC46" s="108">
        <v>6</v>
      </c>
      <c r="CD46" s="122">
        <f>+CD25</f>
        <v>9.8000000000000007</v>
      </c>
      <c r="CE46" s="108"/>
      <c r="CF46" s="131"/>
      <c r="CG46" s="102"/>
      <c r="CH46" s="102"/>
      <c r="CI46" s="102">
        <f>+CI44+CH45</f>
        <v>9.5940178717286013</v>
      </c>
      <c r="CJ46" s="102"/>
      <c r="CK46" s="102">
        <f>+CK44+CJ45</f>
        <v>-1.2044272518121193</v>
      </c>
      <c r="CN46" s="108">
        <v>6</v>
      </c>
      <c r="CO46" s="122">
        <f>+CO25</f>
        <v>17</v>
      </c>
      <c r="CP46" s="108"/>
      <c r="CQ46" s="131"/>
      <c r="CR46" s="102"/>
      <c r="CS46" s="102"/>
      <c r="CT46" s="102">
        <f>+CT44+CS45</f>
        <v>16.724035989846808</v>
      </c>
      <c r="CU46" s="102"/>
      <c r="CV46" s="102">
        <f>+CV44+CU45</f>
        <v>-0.7886505772763811</v>
      </c>
      <c r="CX46" s="108">
        <v>6</v>
      </c>
      <c r="CY46" s="122">
        <f>+CY25</f>
        <v>19.760000000000002</v>
      </c>
      <c r="CZ46" s="108"/>
      <c r="DA46" s="131"/>
      <c r="DB46" s="102"/>
      <c r="DC46" s="102"/>
      <c r="DD46" s="102">
        <f>+DD44+DC45</f>
        <v>19.561638548922684</v>
      </c>
      <c r="DE46" s="102"/>
      <c r="DF46" s="102">
        <f>+DF44+DE45</f>
        <v>-1.9542802779784887</v>
      </c>
      <c r="DH46" s="108">
        <v>6</v>
      </c>
      <c r="DI46" s="122">
        <f>+DI25</f>
        <v>0</v>
      </c>
      <c r="DJ46" s="108"/>
      <c r="DK46" s="131"/>
      <c r="DL46" s="102"/>
      <c r="DM46" s="102"/>
      <c r="DN46" s="102">
        <f>+DN44+DM45</f>
        <v>-0.33071408741406572</v>
      </c>
      <c r="DO46" s="102"/>
      <c r="DP46" s="102">
        <f>+DP44+DO45</f>
        <v>-2.0873794058344672</v>
      </c>
      <c r="DR46" s="108">
        <v>6</v>
      </c>
      <c r="DS46" s="122">
        <f>+DS25</f>
        <v>17.3</v>
      </c>
      <c r="DT46" s="108"/>
      <c r="DU46" s="131"/>
      <c r="DV46" s="102"/>
      <c r="DW46" s="102"/>
      <c r="DX46" s="102">
        <f>+DX44+DW45</f>
        <v>17.131115677182756</v>
      </c>
      <c r="DY46" s="102"/>
      <c r="DZ46" s="102">
        <f>+DZ44+DY45</f>
        <v>-1.2546416489764372</v>
      </c>
    </row>
    <row r="47" spans="1:130" x14ac:dyDescent="0.25">
      <c r="A47" s="108"/>
      <c r="B47" s="131"/>
      <c r="C47" s="108">
        <f>+B48-B46</f>
        <v>-8.6999999999999993</v>
      </c>
      <c r="D47" s="131">
        <f>+C25</f>
        <v>0</v>
      </c>
      <c r="E47" s="102">
        <f>+D47*(E$35/180)</f>
        <v>0</v>
      </c>
      <c r="F47" s="102">
        <f>+COS(E47)*C47</f>
        <v>-8.6999999999999993</v>
      </c>
      <c r="G47" s="102"/>
      <c r="H47" s="102">
        <f>+SIN(E47)*C47</f>
        <v>0</v>
      </c>
      <c r="I47" s="102"/>
      <c r="K47" s="108"/>
      <c r="L47" s="131"/>
      <c r="M47" s="108">
        <f>+L48-L46</f>
        <v>-7.65</v>
      </c>
      <c r="N47" s="131">
        <f>+M25</f>
        <v>0</v>
      </c>
      <c r="O47" s="102">
        <f>+N47*(O$35/180)</f>
        <v>0</v>
      </c>
      <c r="P47" s="102">
        <f>+COS(O47)*M47</f>
        <v>-7.65</v>
      </c>
      <c r="Q47" s="102"/>
      <c r="R47" s="102">
        <f>+SIN(O47)*M47</f>
        <v>0</v>
      </c>
      <c r="S47" s="102"/>
      <c r="U47" s="108"/>
      <c r="V47" s="131"/>
      <c r="W47" s="108">
        <f>+V48-V46</f>
        <v>-8.43</v>
      </c>
      <c r="X47" s="131">
        <f>+W25</f>
        <v>0</v>
      </c>
      <c r="Y47" s="102">
        <f>+X47*(Y$35/180)</f>
        <v>0</v>
      </c>
      <c r="Z47" s="102">
        <f>+COS(Y47)*W47</f>
        <v>-8.43</v>
      </c>
      <c r="AA47" s="102"/>
      <c r="AB47" s="102">
        <f>+SIN(Y47)*W47</f>
        <v>0</v>
      </c>
      <c r="AC47" s="102"/>
      <c r="AE47" s="108"/>
      <c r="AF47" s="131"/>
      <c r="AG47" s="108">
        <f>+AF48-AF46</f>
        <v>-5.26</v>
      </c>
      <c r="AH47" s="131">
        <f>+AG25</f>
        <v>0</v>
      </c>
      <c r="AI47" s="102">
        <f>+AH47*(AI$35/180)</f>
        <v>0</v>
      </c>
      <c r="AJ47" s="102">
        <f>+COS(AI47)*AG47</f>
        <v>-5.26</v>
      </c>
      <c r="AK47" s="102"/>
      <c r="AL47" s="102">
        <f>+SIN(AI47)*AG47</f>
        <v>0</v>
      </c>
      <c r="AM47" s="102"/>
      <c r="AO47" s="108"/>
      <c r="AP47" s="131"/>
      <c r="AQ47" s="108">
        <f>+AP48-AP46</f>
        <v>0</v>
      </c>
      <c r="AR47" s="131">
        <f>+AQ25</f>
        <v>0</v>
      </c>
      <c r="AS47" s="102">
        <f>+AR47*(AS$35/180)</f>
        <v>0</v>
      </c>
      <c r="AT47" s="102">
        <f>+COS(AS47)*AQ47</f>
        <v>0</v>
      </c>
      <c r="AU47" s="102"/>
      <c r="AV47" s="102">
        <f>+SIN(AS47)*AQ47</f>
        <v>0</v>
      </c>
      <c r="AW47" s="102"/>
      <c r="AY47" s="108"/>
      <c r="AZ47" s="131"/>
      <c r="BA47" s="108">
        <f>+AZ48-AZ46</f>
        <v>6.3599999999999994</v>
      </c>
      <c r="BB47" s="131">
        <f>+BA25</f>
        <v>2</v>
      </c>
      <c r="BC47" s="102">
        <f>+BB47*(BC$35/180)</f>
        <v>3.4906585039886591E-2</v>
      </c>
      <c r="BD47" s="102">
        <f>+COS(BC47)*BA47</f>
        <v>6.3561256598414486</v>
      </c>
      <c r="BE47" s="102"/>
      <c r="BF47" s="102">
        <f>+SIN(BC47)*BA47</f>
        <v>0.22196079902790614</v>
      </c>
      <c r="BG47" s="102"/>
      <c r="BI47" s="108"/>
      <c r="BJ47" s="131"/>
      <c r="BK47" s="108">
        <f>+BJ48-BJ46</f>
        <v>1.1999999999999993</v>
      </c>
      <c r="BL47" s="131">
        <f>+BK25</f>
        <v>-5</v>
      </c>
      <c r="BM47" s="102">
        <f>+BL47*(BM$35/180)</f>
        <v>-8.7266462599716474E-2</v>
      </c>
      <c r="BN47" s="102">
        <f>+COS(BM47)*BK47</f>
        <v>1.195433637710094</v>
      </c>
      <c r="BO47" s="102"/>
      <c r="BP47" s="102">
        <f>+SIN(BM47)*BK47</f>
        <v>-0.10458689129718973</v>
      </c>
      <c r="BQ47" s="102"/>
      <c r="BS47" s="108"/>
      <c r="BT47" s="131"/>
      <c r="BU47" s="108">
        <f>+BT48-BT46</f>
        <v>2</v>
      </c>
      <c r="BV47" s="131">
        <f>+BU25</f>
        <v>-5</v>
      </c>
      <c r="BW47" s="102">
        <f>+BV47*(BW$35/180)</f>
        <v>-8.7266462599716474E-2</v>
      </c>
      <c r="BX47" s="102">
        <f>+COS(BW47)*BU47</f>
        <v>1.9923893961834911</v>
      </c>
      <c r="BY47" s="102"/>
      <c r="BZ47" s="102">
        <f>+SIN(BW47)*BU47</f>
        <v>-0.17431148549531633</v>
      </c>
      <c r="CA47" s="102"/>
      <c r="CC47" s="108"/>
      <c r="CD47" s="131"/>
      <c r="CE47" s="108">
        <f>+CD48-CD46</f>
        <v>3.1999999999999993</v>
      </c>
      <c r="CF47" s="131">
        <f>+CE25</f>
        <v>0</v>
      </c>
      <c r="CG47" s="102">
        <f>+CF47*(CG$35/180)</f>
        <v>0</v>
      </c>
      <c r="CH47" s="102">
        <f>+COS(CG47)*CE47</f>
        <v>3.1999999999999993</v>
      </c>
      <c r="CI47" s="102"/>
      <c r="CJ47" s="102">
        <f>+SIN(CG47)*CE47</f>
        <v>0</v>
      </c>
      <c r="CK47" s="102"/>
      <c r="CN47" s="108"/>
      <c r="CO47" s="131"/>
      <c r="CP47" s="108">
        <f>+CO48-CO46</f>
        <v>0.5</v>
      </c>
      <c r="CQ47" s="131">
        <f>+CP25</f>
        <v>-25</v>
      </c>
      <c r="CR47" s="102">
        <f>+CQ47*(CR$35/180)</f>
        <v>-0.43633231299858238</v>
      </c>
      <c r="CS47" s="102">
        <f>+COS(CR47)*CP47</f>
        <v>0.45315389351832497</v>
      </c>
      <c r="CT47" s="102"/>
      <c r="CU47" s="102">
        <f>+SIN(CR47)*CP47</f>
        <v>-0.21130913087034972</v>
      </c>
      <c r="CV47" s="102"/>
      <c r="CX47" s="108"/>
      <c r="CY47" s="131"/>
      <c r="CZ47" s="108">
        <f>+CY48-CY46</f>
        <v>1.3399999999999999</v>
      </c>
      <c r="DA47" s="131">
        <f>+CZ25</f>
        <v>-10</v>
      </c>
      <c r="DB47" s="102">
        <f>+DA47*(DB$35/180)</f>
        <v>-0.17453292519943295</v>
      </c>
      <c r="DC47" s="102">
        <f>+COS(DB47)*CZ47</f>
        <v>1.3196423890363587</v>
      </c>
      <c r="DD47" s="102"/>
      <c r="DE47" s="102">
        <f>+SIN(DB47)*CZ47</f>
        <v>-0.23268855807368663</v>
      </c>
      <c r="DF47" s="102"/>
      <c r="DH47" s="108"/>
      <c r="DI47" s="131"/>
      <c r="DJ47" s="108">
        <f>+DI48-DI46</f>
        <v>0</v>
      </c>
      <c r="DK47" s="131">
        <f>+DJ25</f>
        <v>0</v>
      </c>
      <c r="DL47" s="102">
        <f>+DK47*(DL$35/180)</f>
        <v>0</v>
      </c>
      <c r="DM47" s="102">
        <f>+COS(DL47)*DJ47</f>
        <v>0</v>
      </c>
      <c r="DN47" s="102"/>
      <c r="DO47" s="102">
        <f>+SIN(DL47)*DJ47</f>
        <v>0</v>
      </c>
      <c r="DP47" s="102"/>
      <c r="DR47" s="108"/>
      <c r="DS47" s="131"/>
      <c r="DT47" s="108">
        <f>+DS48-DS46</f>
        <v>-17.3</v>
      </c>
      <c r="DU47" s="131">
        <f>+DT25</f>
        <v>0</v>
      </c>
      <c r="DV47" s="102">
        <f>+DU47*(DV$35/180)</f>
        <v>0</v>
      </c>
      <c r="DW47" s="102">
        <f>+COS(DV47)*DT47</f>
        <v>-17.3</v>
      </c>
      <c r="DX47" s="102"/>
      <c r="DY47" s="102">
        <f>+SIN(DV47)*DT47</f>
        <v>0</v>
      </c>
      <c r="DZ47" s="102"/>
    </row>
    <row r="48" spans="1:130" x14ac:dyDescent="0.25">
      <c r="A48" s="108">
        <v>7</v>
      </c>
      <c r="B48" s="131">
        <f>+B26</f>
        <v>0</v>
      </c>
      <c r="D48" s="131"/>
      <c r="E48" s="102"/>
      <c r="F48" s="102"/>
      <c r="G48" s="102">
        <f>+G46+F47</f>
        <v>-0.11673941412850297</v>
      </c>
      <c r="H48" s="102"/>
      <c r="I48" s="102">
        <f>+I46+H47</f>
        <v>-1.1731507653584521</v>
      </c>
      <c r="K48" s="108">
        <v>7</v>
      </c>
      <c r="L48" s="131">
        <f>+L26</f>
        <v>0</v>
      </c>
      <c r="N48" s="131"/>
      <c r="O48" s="102"/>
      <c r="P48" s="102"/>
      <c r="Q48" s="102">
        <f>+Q46+P47</f>
        <v>-0.21739399965283113</v>
      </c>
      <c r="R48" s="102"/>
      <c r="S48" s="102">
        <f>+S46+R47</f>
        <v>-1.6395354901667707</v>
      </c>
      <c r="U48" s="108">
        <v>7</v>
      </c>
      <c r="V48" s="131">
        <f>+V26</f>
        <v>0</v>
      </c>
      <c r="X48" s="131"/>
      <c r="Y48" s="102"/>
      <c r="Z48" s="102"/>
      <c r="AA48" s="102">
        <f>+AA46+Z47</f>
        <v>-0.23859226587760674</v>
      </c>
      <c r="AB48" s="102"/>
      <c r="AC48" s="102">
        <f>+AC46+AB47</f>
        <v>-1.4042141002398092</v>
      </c>
      <c r="AE48" s="108">
        <v>7</v>
      </c>
      <c r="AF48" s="131">
        <f>+AF26</f>
        <v>0</v>
      </c>
      <c r="AH48" s="131"/>
      <c r="AI48" s="102"/>
      <c r="AJ48" s="102"/>
      <c r="AK48" s="102">
        <f>+AK46+AJ47</f>
        <v>-0.74959845930881208</v>
      </c>
      <c r="AL48" s="102"/>
      <c r="AM48" s="102">
        <f>+AM46+AL47</f>
        <v>-0.32574351813417302</v>
      </c>
      <c r="AO48" s="108">
        <v>7</v>
      </c>
      <c r="AP48" s="131">
        <f>+AP26</f>
        <v>0</v>
      </c>
      <c r="AR48" s="131"/>
      <c r="AS48" s="102"/>
      <c r="AT48" s="102"/>
      <c r="AU48" s="102">
        <f>+AU46+AT47</f>
        <v>-4.4650378251455791E-2</v>
      </c>
      <c r="AV48" s="102"/>
      <c r="AW48" s="102">
        <f>+AW46+AV47</f>
        <v>-0.12554653000552937</v>
      </c>
      <c r="AY48" s="108">
        <v>7</v>
      </c>
      <c r="AZ48" s="131">
        <f>+AZ26</f>
        <v>24.09</v>
      </c>
      <c r="BB48" s="131"/>
      <c r="BC48" s="102"/>
      <c r="BD48" s="102"/>
      <c r="BE48" s="102">
        <f>+BE46+BD47</f>
        <v>23.930565835940186</v>
      </c>
      <c r="BF48" s="102"/>
      <c r="BG48" s="102">
        <f>+BG46+BF47</f>
        <v>-7.8738881156035917E-2</v>
      </c>
      <c r="BI48" s="108">
        <v>7</v>
      </c>
      <c r="BJ48" s="131">
        <f>+BJ26</f>
        <v>12.2</v>
      </c>
      <c r="BL48" s="131"/>
      <c r="BM48" s="102"/>
      <c r="BN48" s="102"/>
      <c r="BO48" s="102">
        <f>+BO46+BN47</f>
        <v>11.331990015717347</v>
      </c>
      <c r="BP48" s="102"/>
      <c r="BQ48" s="102">
        <f>+BQ46+BP47</f>
        <v>-1.7293172350942396</v>
      </c>
      <c r="BS48" s="108">
        <v>7</v>
      </c>
      <c r="BT48" s="131">
        <f>+BT26</f>
        <v>21</v>
      </c>
      <c r="BV48" s="131"/>
      <c r="BW48" s="102"/>
      <c r="BX48" s="102"/>
      <c r="BY48" s="102">
        <f>+BY46+BX47</f>
        <v>20.96345045756939</v>
      </c>
      <c r="BZ48" s="102"/>
      <c r="CA48" s="102">
        <f>+CA46+BZ47</f>
        <v>0.2666955219431813</v>
      </c>
      <c r="CC48" s="108">
        <v>7</v>
      </c>
      <c r="CD48" s="131">
        <f>+CD26</f>
        <v>13</v>
      </c>
      <c r="CF48" s="131"/>
      <c r="CG48" s="102"/>
      <c r="CH48" s="102"/>
      <c r="CI48" s="102">
        <f>+CI46+CH47</f>
        <v>12.794017871728601</v>
      </c>
      <c r="CJ48" s="102"/>
      <c r="CK48" s="102">
        <f>+CK46+CJ47</f>
        <v>-1.2044272518121193</v>
      </c>
      <c r="CN48" s="108">
        <v>7</v>
      </c>
      <c r="CO48" s="131">
        <f>+CO26</f>
        <v>17.5</v>
      </c>
      <c r="CQ48" s="131"/>
      <c r="CR48" s="102"/>
      <c r="CS48" s="102"/>
      <c r="CT48" s="102">
        <f>+CT46+CS47</f>
        <v>17.177189883365134</v>
      </c>
      <c r="CU48" s="102"/>
      <c r="CV48" s="102">
        <f>+CV46+CU47</f>
        <v>-0.99995970814673085</v>
      </c>
      <c r="CX48" s="108">
        <v>7</v>
      </c>
      <c r="CY48" s="131">
        <f>+CY26</f>
        <v>21.1</v>
      </c>
      <c r="DA48" s="131"/>
      <c r="DB48" s="102"/>
      <c r="DC48" s="102"/>
      <c r="DD48" s="102">
        <f>+DD46+DC47</f>
        <v>20.881280937959041</v>
      </c>
      <c r="DE48" s="102"/>
      <c r="DF48" s="102">
        <f>+DF46+DE47</f>
        <v>-2.1869688360521753</v>
      </c>
      <c r="DH48" s="108">
        <v>7</v>
      </c>
      <c r="DI48" s="131">
        <f>+DI26</f>
        <v>0</v>
      </c>
      <c r="DK48" s="131"/>
      <c r="DL48" s="102"/>
      <c r="DM48" s="102"/>
      <c r="DN48" s="102">
        <f>+DN46+DM47</f>
        <v>-0.33071408741406572</v>
      </c>
      <c r="DO48" s="102"/>
      <c r="DP48" s="102">
        <f>+DP46+DO47</f>
        <v>-2.0873794058344672</v>
      </c>
      <c r="DR48" s="108">
        <v>7</v>
      </c>
      <c r="DS48" s="131">
        <f>+DS26</f>
        <v>0</v>
      </c>
      <c r="DU48" s="131"/>
      <c r="DV48" s="102"/>
      <c r="DW48" s="102"/>
      <c r="DX48" s="102">
        <f>+DX46+DW47</f>
        <v>-0.16888432281724519</v>
      </c>
      <c r="DY48" s="102"/>
      <c r="DZ48" s="102">
        <f>+DZ46+DY47</f>
        <v>-1.2546416489764372</v>
      </c>
    </row>
    <row r="49" spans="1:130" x14ac:dyDescent="0.25">
      <c r="A49" s="108"/>
      <c r="B49" s="131"/>
      <c r="C49" s="108">
        <f>+B50-B48</f>
        <v>0</v>
      </c>
      <c r="D49" s="131">
        <f>+C26</f>
        <v>0</v>
      </c>
      <c r="E49" s="102">
        <f>+D49*(E$35/180)</f>
        <v>0</v>
      </c>
      <c r="F49" s="102">
        <f>+COS(E49)*C49</f>
        <v>0</v>
      </c>
      <c r="G49" s="102"/>
      <c r="H49" s="102">
        <f>+SIN(E49)*C49</f>
        <v>0</v>
      </c>
      <c r="I49" s="102"/>
      <c r="K49" s="108"/>
      <c r="L49" s="131"/>
      <c r="M49" s="108">
        <f>+L50-L48</f>
        <v>0</v>
      </c>
      <c r="N49" s="131">
        <f>+M26</f>
        <v>0</v>
      </c>
      <c r="O49" s="102">
        <f>+N49*(O$35/180)</f>
        <v>0</v>
      </c>
      <c r="P49" s="102">
        <f>+COS(O49)*M49</f>
        <v>0</v>
      </c>
      <c r="Q49" s="102"/>
      <c r="R49" s="102">
        <f>+SIN(O49)*M49</f>
        <v>0</v>
      </c>
      <c r="S49" s="102"/>
      <c r="U49" s="108"/>
      <c r="V49" s="131"/>
      <c r="W49" s="108">
        <f>+V50-V48</f>
        <v>0</v>
      </c>
      <c r="X49" s="131">
        <f>+W26</f>
        <v>0</v>
      </c>
      <c r="Y49" s="102">
        <f>+X49*(Y$35/180)</f>
        <v>0</v>
      </c>
      <c r="Z49" s="102">
        <f>+COS(Y49)*W49</f>
        <v>0</v>
      </c>
      <c r="AA49" s="102"/>
      <c r="AB49" s="102">
        <f>+SIN(Y49)*W49</f>
        <v>0</v>
      </c>
      <c r="AC49" s="102"/>
      <c r="AE49" s="108"/>
      <c r="AF49" s="131"/>
      <c r="AG49" s="108">
        <f>+AF50-AF48</f>
        <v>0</v>
      </c>
      <c r="AH49" s="131">
        <f>+AG26</f>
        <v>0</v>
      </c>
      <c r="AI49" s="102">
        <f>+AH49*(AI$35/180)</f>
        <v>0</v>
      </c>
      <c r="AJ49" s="102">
        <f>+COS(AI49)*AG49</f>
        <v>0</v>
      </c>
      <c r="AK49" s="102"/>
      <c r="AL49" s="102">
        <f>+SIN(AI49)*AG49</f>
        <v>0</v>
      </c>
      <c r="AM49" s="102"/>
      <c r="AO49" s="108"/>
      <c r="AP49" s="131"/>
      <c r="AQ49" s="108">
        <f>+AP50-AP48</f>
        <v>0</v>
      </c>
      <c r="AR49" s="131">
        <f>+AQ26</f>
        <v>0</v>
      </c>
      <c r="AS49" s="102">
        <f>+AR49*(AS$35/180)</f>
        <v>0</v>
      </c>
      <c r="AT49" s="102">
        <f>+COS(AS49)*AQ49</f>
        <v>0</v>
      </c>
      <c r="AU49" s="102"/>
      <c r="AV49" s="102">
        <f>+SIN(AS49)*AQ49</f>
        <v>0</v>
      </c>
      <c r="AW49" s="102"/>
      <c r="AY49" s="108"/>
      <c r="AZ49" s="131"/>
      <c r="BA49" s="108">
        <f>+AZ50-AZ48</f>
        <v>3.3900000000000006</v>
      </c>
      <c r="BB49" s="131">
        <f>+BA26</f>
        <v>5</v>
      </c>
      <c r="BC49" s="102">
        <f>+BB49*(BC$35/180)</f>
        <v>8.7266462599716474E-2</v>
      </c>
      <c r="BD49" s="102">
        <f>+COS(BC49)*BA49</f>
        <v>3.3771000265310178</v>
      </c>
      <c r="BE49" s="102"/>
      <c r="BF49" s="102">
        <f>+SIN(BC49)*BA49</f>
        <v>0.29545796791456125</v>
      </c>
      <c r="BG49" s="102"/>
      <c r="BI49" s="108"/>
      <c r="BJ49" s="131"/>
      <c r="BK49" s="108">
        <f>+BJ50-BJ48</f>
        <v>-12.2</v>
      </c>
      <c r="BL49" s="131">
        <f>+BK26</f>
        <v>0</v>
      </c>
      <c r="BM49" s="102">
        <f>+BL49*(BM$35/180)</f>
        <v>0</v>
      </c>
      <c r="BN49" s="102">
        <f>+COS(BM49)*BK49</f>
        <v>-12.2</v>
      </c>
      <c r="BO49" s="102"/>
      <c r="BP49" s="102">
        <f>+SIN(BM49)*BK49</f>
        <v>0</v>
      </c>
      <c r="BQ49" s="102"/>
      <c r="BS49" s="108"/>
      <c r="BT49" s="131"/>
      <c r="BU49" s="108">
        <f>+BT50-BT48</f>
        <v>1.4800000000000004</v>
      </c>
      <c r="BV49" s="131">
        <f>+BU26</f>
        <v>-10</v>
      </c>
      <c r="BW49" s="102">
        <f>+BV49*(BW$35/180)</f>
        <v>-0.17453292519943295</v>
      </c>
      <c r="BX49" s="102">
        <f>+COS(BW49)*BU49</f>
        <v>1.4575154744580683</v>
      </c>
      <c r="BY49" s="102"/>
      <c r="BZ49" s="102">
        <f>+SIN(BW49)*BU49</f>
        <v>-0.25699930294705697</v>
      </c>
      <c r="CA49" s="102"/>
      <c r="CC49" s="108"/>
      <c r="CD49" s="131"/>
      <c r="CE49" s="108">
        <f>+CD50-CD48</f>
        <v>6.8999999999999986</v>
      </c>
      <c r="CF49" s="131">
        <f>+CE26</f>
        <v>7</v>
      </c>
      <c r="CG49" s="102">
        <f>+CF49*(CG$35/180)</f>
        <v>0.12217304763960307</v>
      </c>
      <c r="CH49" s="102">
        <f>+COS(CG49)*CE49</f>
        <v>6.8485684463251202</v>
      </c>
      <c r="CI49" s="102"/>
      <c r="CJ49" s="102">
        <f>+SIN(CG49)*CE49</f>
        <v>0.84089846949551739</v>
      </c>
      <c r="CK49" s="102"/>
      <c r="CN49" s="108"/>
      <c r="CO49" s="131"/>
      <c r="CP49" s="108">
        <f>+CO50-CO48</f>
        <v>-17.5</v>
      </c>
      <c r="CQ49" s="131">
        <f>+CP26</f>
        <v>0</v>
      </c>
      <c r="CR49" s="102">
        <f>+CQ49*(CR$35/180)</f>
        <v>0</v>
      </c>
      <c r="CS49" s="102">
        <f>+COS(CR49)*CP49</f>
        <v>-17.5</v>
      </c>
      <c r="CT49" s="102"/>
      <c r="CU49" s="102">
        <f>+SIN(CR49)*CP49</f>
        <v>0</v>
      </c>
      <c r="CV49" s="102"/>
      <c r="CX49" s="108"/>
      <c r="CY49" s="131"/>
      <c r="CZ49" s="108">
        <f>+CY50-CY48</f>
        <v>-21.1</v>
      </c>
      <c r="DA49" s="131">
        <f>+CZ26</f>
        <v>0</v>
      </c>
      <c r="DB49" s="102">
        <f>+DA49*(DB$35/180)</f>
        <v>0</v>
      </c>
      <c r="DC49" s="102">
        <f>+COS(DB49)*CZ49</f>
        <v>-21.1</v>
      </c>
      <c r="DD49" s="102"/>
      <c r="DE49" s="102">
        <f>+SIN(DB49)*CZ49</f>
        <v>0</v>
      </c>
      <c r="DF49" s="102"/>
      <c r="DH49" s="108"/>
      <c r="DI49" s="131"/>
      <c r="DJ49" s="108">
        <f>+DI50-DI48</f>
        <v>0</v>
      </c>
      <c r="DK49" s="131">
        <f>+DJ26</f>
        <v>0</v>
      </c>
      <c r="DL49" s="102">
        <f>+DK49*(DL$35/180)</f>
        <v>0</v>
      </c>
      <c r="DM49" s="102">
        <f>+COS(DL49)*DJ49</f>
        <v>0</v>
      </c>
      <c r="DN49" s="102"/>
      <c r="DO49" s="102">
        <f>+SIN(DL49)*DJ49</f>
        <v>0</v>
      </c>
      <c r="DP49" s="102"/>
      <c r="DR49" s="108"/>
      <c r="DS49" s="131"/>
      <c r="DT49" s="108">
        <f>+DS50-DS48</f>
        <v>0</v>
      </c>
      <c r="DU49" s="131">
        <f>+DT26</f>
        <v>0</v>
      </c>
      <c r="DV49" s="102">
        <f>+DU49*(DV$35/180)</f>
        <v>0</v>
      </c>
      <c r="DW49" s="102">
        <f>+COS(DV49)*DT49</f>
        <v>0</v>
      </c>
      <c r="DX49" s="102"/>
      <c r="DY49" s="102">
        <f>+SIN(DV49)*DT49</f>
        <v>0</v>
      </c>
      <c r="DZ49" s="102"/>
    </row>
    <row r="50" spans="1:130" x14ac:dyDescent="0.25">
      <c r="A50" s="108">
        <v>8</v>
      </c>
      <c r="B50" s="131">
        <f>+B27</f>
        <v>0</v>
      </c>
      <c r="D50" s="131"/>
      <c r="E50" s="102"/>
      <c r="F50" s="102"/>
      <c r="G50" s="102">
        <f>+G48+F49</f>
        <v>-0.11673941412850297</v>
      </c>
      <c r="H50" s="102"/>
      <c r="I50" s="102">
        <f>+I48+H49</f>
        <v>-1.1731507653584521</v>
      </c>
      <c r="K50" s="108">
        <v>8</v>
      </c>
      <c r="L50" s="131">
        <f>+L27</f>
        <v>0</v>
      </c>
      <c r="N50" s="131"/>
      <c r="O50" s="102"/>
      <c r="P50" s="102"/>
      <c r="Q50" s="102">
        <f>+Q48+P49</f>
        <v>-0.21739399965283113</v>
      </c>
      <c r="R50" s="102"/>
      <c r="S50" s="102">
        <f>+S48+R49</f>
        <v>-1.6395354901667707</v>
      </c>
      <c r="U50" s="108">
        <v>8</v>
      </c>
      <c r="V50" s="131">
        <f>+V27</f>
        <v>0</v>
      </c>
      <c r="X50" s="131"/>
      <c r="Y50" s="102"/>
      <c r="Z50" s="102"/>
      <c r="AA50" s="102">
        <f>+AA48+Z49</f>
        <v>-0.23859226587760674</v>
      </c>
      <c r="AB50" s="102"/>
      <c r="AC50" s="102">
        <f>+AC48+AB49</f>
        <v>-1.4042141002398092</v>
      </c>
      <c r="AE50" s="108">
        <v>8</v>
      </c>
      <c r="AF50" s="131">
        <f>+AF27</f>
        <v>0</v>
      </c>
      <c r="AH50" s="131"/>
      <c r="AI50" s="102"/>
      <c r="AJ50" s="102"/>
      <c r="AK50" s="102">
        <f>+AK48+AJ49</f>
        <v>-0.74959845930881208</v>
      </c>
      <c r="AL50" s="102"/>
      <c r="AM50" s="102">
        <f>+AM48+AL49</f>
        <v>-0.32574351813417302</v>
      </c>
      <c r="AO50" s="108">
        <v>8</v>
      </c>
      <c r="AP50" s="131">
        <f>+AP27</f>
        <v>0</v>
      </c>
      <c r="AR50" s="131"/>
      <c r="AS50" s="102"/>
      <c r="AT50" s="102"/>
      <c r="AU50" s="102">
        <f>+AU48+AT49</f>
        <v>-4.4650378251455791E-2</v>
      </c>
      <c r="AV50" s="102"/>
      <c r="AW50" s="102">
        <f>+AW48+AV49</f>
        <v>-0.12554653000552937</v>
      </c>
      <c r="AY50" s="108">
        <v>8</v>
      </c>
      <c r="AZ50" s="131">
        <f>+AZ27</f>
        <v>27.48</v>
      </c>
      <c r="BB50" s="131"/>
      <c r="BC50" s="102"/>
      <c r="BD50" s="102"/>
      <c r="BE50" s="102">
        <f>+BE48+BD49</f>
        <v>27.307665862471204</v>
      </c>
      <c r="BF50" s="102"/>
      <c r="BG50" s="102">
        <f>+BG48+BF49</f>
        <v>0.21671908675852533</v>
      </c>
      <c r="BI50" s="108">
        <v>8</v>
      </c>
      <c r="BJ50" s="131">
        <f>+BJ27</f>
        <v>0</v>
      </c>
      <c r="BL50" s="131"/>
      <c r="BM50" s="102"/>
      <c r="BN50" s="102"/>
      <c r="BO50" s="102">
        <f>+BO48+BN49</f>
        <v>-0.86800998428265252</v>
      </c>
      <c r="BP50" s="102"/>
      <c r="BQ50" s="102">
        <f>+BQ48+BP49</f>
        <v>-1.7293172350942396</v>
      </c>
      <c r="BS50" s="108">
        <v>8</v>
      </c>
      <c r="BT50" s="131">
        <f>+BT27</f>
        <v>22.48</v>
      </c>
      <c r="BV50" s="131"/>
      <c r="BW50" s="102"/>
      <c r="BX50" s="102"/>
      <c r="BY50" s="102">
        <f>+BY48+BX49</f>
        <v>22.420965932027457</v>
      </c>
      <c r="BZ50" s="102"/>
      <c r="CA50" s="102">
        <f>+CA48+BZ49</f>
        <v>9.6962189961243284E-3</v>
      </c>
      <c r="CC50" s="108">
        <v>8</v>
      </c>
      <c r="CD50" s="131">
        <f>+CD27</f>
        <v>19.899999999999999</v>
      </c>
      <c r="CF50" s="131"/>
      <c r="CG50" s="102"/>
      <c r="CH50" s="102"/>
      <c r="CI50" s="102">
        <f>+CI48+CH49</f>
        <v>19.64258631805372</v>
      </c>
      <c r="CJ50" s="102"/>
      <c r="CK50" s="102">
        <f>+CK48+CJ49</f>
        <v>-0.36352878231660191</v>
      </c>
      <c r="CN50" s="108">
        <v>8</v>
      </c>
      <c r="CO50" s="131">
        <f>+CO27</f>
        <v>0</v>
      </c>
      <c r="CQ50" s="131"/>
      <c r="CR50" s="102"/>
      <c r="CS50" s="102"/>
      <c r="CT50" s="102">
        <f>+CT48+CS49</f>
        <v>-0.32281011663486581</v>
      </c>
      <c r="CU50" s="102"/>
      <c r="CV50" s="102">
        <f>+CV48+CU49</f>
        <v>-0.99995970814673085</v>
      </c>
      <c r="CX50" s="108">
        <v>8</v>
      </c>
      <c r="CY50" s="131">
        <f>+CY27</f>
        <v>0</v>
      </c>
      <c r="DA50" s="131"/>
      <c r="DB50" s="102"/>
      <c r="DC50" s="102"/>
      <c r="DD50" s="102">
        <f>+DD48+DC49</f>
        <v>-0.21871906204096092</v>
      </c>
      <c r="DE50" s="102"/>
      <c r="DF50" s="102">
        <f>+DF48+DE49</f>
        <v>-2.1869688360521753</v>
      </c>
      <c r="DH50" s="108">
        <v>8</v>
      </c>
      <c r="DI50" s="131">
        <f>+DI27</f>
        <v>0</v>
      </c>
      <c r="DK50" s="131"/>
      <c r="DL50" s="102"/>
      <c r="DM50" s="102"/>
      <c r="DN50" s="102">
        <f>+DN48+DM49</f>
        <v>-0.33071408741406572</v>
      </c>
      <c r="DO50" s="102"/>
      <c r="DP50" s="102">
        <f>+DP48+DO49</f>
        <v>-2.0873794058344672</v>
      </c>
      <c r="DR50" s="108">
        <v>8</v>
      </c>
      <c r="DS50" s="131">
        <f>+DS27</f>
        <v>0</v>
      </c>
      <c r="DU50" s="131"/>
      <c r="DV50" s="102"/>
      <c r="DW50" s="102"/>
      <c r="DX50" s="102">
        <f>+DX48+DW49</f>
        <v>-0.16888432281724519</v>
      </c>
      <c r="DY50" s="102"/>
      <c r="DZ50" s="102">
        <f>+DZ48+DY49</f>
        <v>-1.2546416489764372</v>
      </c>
    </row>
    <row r="51" spans="1:130" x14ac:dyDescent="0.25">
      <c r="A51" s="108"/>
      <c r="B51" s="131"/>
      <c r="C51" s="108">
        <f>+B52-B50</f>
        <v>0</v>
      </c>
      <c r="D51" s="131">
        <f>+C27</f>
        <v>0</v>
      </c>
      <c r="E51" s="102">
        <f>+D51*(E$35/180)</f>
        <v>0</v>
      </c>
      <c r="F51" s="102">
        <f>+COS(E51)*C51</f>
        <v>0</v>
      </c>
      <c r="G51" s="102"/>
      <c r="H51" s="102">
        <f>+SIN(E51)*C51</f>
        <v>0</v>
      </c>
      <c r="I51" s="102"/>
      <c r="K51" s="108"/>
      <c r="L51" s="131"/>
      <c r="M51" s="108">
        <f>+L52-L50</f>
        <v>0</v>
      </c>
      <c r="N51" s="131">
        <f>+M27</f>
        <v>0</v>
      </c>
      <c r="O51" s="102">
        <f>+N51*(O$35/180)</f>
        <v>0</v>
      </c>
      <c r="P51" s="102">
        <f>+COS(O51)*M51</f>
        <v>0</v>
      </c>
      <c r="Q51" s="102"/>
      <c r="R51" s="102">
        <f>+SIN(O51)*M51</f>
        <v>0</v>
      </c>
      <c r="S51" s="102"/>
      <c r="U51" s="108"/>
      <c r="V51" s="131"/>
      <c r="W51" s="108">
        <f>+V52-V50</f>
        <v>0</v>
      </c>
      <c r="X51" s="131">
        <f>+W27</f>
        <v>0</v>
      </c>
      <c r="Y51" s="102">
        <f>+X51*(Y$35/180)</f>
        <v>0</v>
      </c>
      <c r="Z51" s="102">
        <f>+COS(Y51)*W51</f>
        <v>0</v>
      </c>
      <c r="AA51" s="102"/>
      <c r="AB51" s="102">
        <f>+SIN(Y51)*W51</f>
        <v>0</v>
      </c>
      <c r="AC51" s="102"/>
      <c r="AE51" s="108"/>
      <c r="AF51" s="131"/>
      <c r="AG51" s="108">
        <f>+AF52-AF50</f>
        <v>0</v>
      </c>
      <c r="AH51" s="131">
        <f>+AG27</f>
        <v>0</v>
      </c>
      <c r="AI51" s="102">
        <f>+AH51*(AI$35/180)</f>
        <v>0</v>
      </c>
      <c r="AJ51" s="102">
        <f>+COS(AI51)*AG51</f>
        <v>0</v>
      </c>
      <c r="AK51" s="102"/>
      <c r="AL51" s="102">
        <f>+SIN(AI51)*AG51</f>
        <v>0</v>
      </c>
      <c r="AM51" s="102"/>
      <c r="AO51" s="108"/>
      <c r="AP51" s="131"/>
      <c r="AQ51" s="108">
        <f>+AP52-AP50</f>
        <v>0</v>
      </c>
      <c r="AR51" s="131">
        <f>+AQ27</f>
        <v>0</v>
      </c>
      <c r="AS51" s="102">
        <f>+AR51*(AS$35/180)</f>
        <v>0</v>
      </c>
      <c r="AT51" s="102">
        <f>+COS(AS51)*AQ51</f>
        <v>0</v>
      </c>
      <c r="AU51" s="102"/>
      <c r="AV51" s="102">
        <f>+SIN(AS51)*AQ51</f>
        <v>0</v>
      </c>
      <c r="AW51" s="102"/>
      <c r="AY51" s="108"/>
      <c r="AZ51" s="131"/>
      <c r="BA51" s="108">
        <f>+AZ52-AZ50</f>
        <v>1.0199999999999996</v>
      </c>
      <c r="BB51" s="131">
        <f>+BA27</f>
        <v>0</v>
      </c>
      <c r="BC51" s="102">
        <f>+BB51*(BC$35/180)</f>
        <v>0</v>
      </c>
      <c r="BD51" s="102">
        <f>+COS(BC51)*BA51</f>
        <v>1.0199999999999996</v>
      </c>
      <c r="BE51" s="102"/>
      <c r="BF51" s="102">
        <f>+SIN(BC51)*BA51</f>
        <v>0</v>
      </c>
      <c r="BG51" s="102"/>
      <c r="BI51" s="108"/>
      <c r="BJ51" s="131"/>
      <c r="BK51" s="108">
        <f>+BJ52-BJ50</f>
        <v>0</v>
      </c>
      <c r="BL51" s="131">
        <f>+BK27</f>
        <v>0</v>
      </c>
      <c r="BM51" s="102">
        <f>+BL51*(BM$35/180)</f>
        <v>0</v>
      </c>
      <c r="BN51" s="102">
        <f>+COS(BM51)*BK51</f>
        <v>0</v>
      </c>
      <c r="BO51" s="102"/>
      <c r="BP51" s="102">
        <f>+SIN(BM51)*BK51</f>
        <v>0</v>
      </c>
      <c r="BQ51" s="102"/>
      <c r="BS51" s="108"/>
      <c r="BT51" s="131"/>
      <c r="BU51" s="108">
        <f>+BT52-BT50</f>
        <v>-22.48</v>
      </c>
      <c r="BV51" s="131">
        <f>+BU27</f>
        <v>0</v>
      </c>
      <c r="BW51" s="102">
        <f>+BV51*(BW$35/180)</f>
        <v>0</v>
      </c>
      <c r="BX51" s="102">
        <f>+COS(BW51)*BU51</f>
        <v>-22.48</v>
      </c>
      <c r="BY51" s="102"/>
      <c r="BZ51" s="102">
        <f>+SIN(BW51)*BU51</f>
        <v>0</v>
      </c>
      <c r="CA51" s="102"/>
      <c r="CC51" s="108"/>
      <c r="CD51" s="131"/>
      <c r="CE51" s="108">
        <f>+CD52-CD50</f>
        <v>1.9000000000000021</v>
      </c>
      <c r="CF51" s="131">
        <f>+CE27</f>
        <v>3</v>
      </c>
      <c r="CG51" s="102">
        <f>+CF51*(CG$35/180)</f>
        <v>5.235987755982989E-2</v>
      </c>
      <c r="CH51" s="102">
        <f>+COS(CG51)*CE51</f>
        <v>1.8973961160336925</v>
      </c>
      <c r="CI51" s="102"/>
      <c r="CJ51" s="102">
        <f>+SIN(CG51)*CE51</f>
        <v>9.9438316861593393E-2</v>
      </c>
      <c r="CK51" s="102"/>
      <c r="CN51" s="108"/>
      <c r="CO51" s="131"/>
      <c r="CP51" s="108">
        <f>+CO52-CO50</f>
        <v>0</v>
      </c>
      <c r="CQ51" s="131">
        <f>+CP27</f>
        <v>0</v>
      </c>
      <c r="CR51" s="102">
        <f>+CQ51*(CR$35/180)</f>
        <v>0</v>
      </c>
      <c r="CS51" s="102">
        <f>+COS(CR51)*CP51</f>
        <v>0</v>
      </c>
      <c r="CT51" s="102"/>
      <c r="CU51" s="102">
        <f>+SIN(CR51)*CP51</f>
        <v>0</v>
      </c>
      <c r="CV51" s="102"/>
      <c r="CX51" s="108"/>
      <c r="CY51" s="131"/>
      <c r="CZ51" s="108">
        <f>+CY52-CY50</f>
        <v>0</v>
      </c>
      <c r="DA51" s="131">
        <f>+CZ27</f>
        <v>0</v>
      </c>
      <c r="DB51" s="102">
        <f>+DA51*(DB$35/180)</f>
        <v>0</v>
      </c>
      <c r="DC51" s="102">
        <f>+COS(DB51)*CZ51</f>
        <v>0</v>
      </c>
      <c r="DD51" s="102"/>
      <c r="DE51" s="102">
        <f>+SIN(DB51)*CZ51</f>
        <v>0</v>
      </c>
      <c r="DF51" s="102"/>
      <c r="DH51" s="108"/>
      <c r="DI51" s="131"/>
      <c r="DJ51" s="108">
        <f>+DI52-DI50</f>
        <v>0</v>
      </c>
      <c r="DK51" s="131">
        <f>+DJ27</f>
        <v>0</v>
      </c>
      <c r="DL51" s="102">
        <f>+DK51*(DL$35/180)</f>
        <v>0</v>
      </c>
      <c r="DM51" s="102">
        <f>+COS(DL51)*DJ51</f>
        <v>0</v>
      </c>
      <c r="DN51" s="102"/>
      <c r="DO51" s="102">
        <f>+SIN(DL51)*DJ51</f>
        <v>0</v>
      </c>
      <c r="DP51" s="102"/>
      <c r="DR51" s="108"/>
      <c r="DS51" s="131"/>
      <c r="DT51" s="108">
        <f>+DS52-DS50</f>
        <v>0</v>
      </c>
      <c r="DU51" s="131">
        <f>+DT27</f>
        <v>0</v>
      </c>
      <c r="DV51" s="102">
        <f>+DU51*(DV$35/180)</f>
        <v>0</v>
      </c>
      <c r="DW51" s="102">
        <f>+COS(DV51)*DT51</f>
        <v>0</v>
      </c>
      <c r="DX51" s="102"/>
      <c r="DY51" s="102">
        <f>+SIN(DV51)*DT51</f>
        <v>0</v>
      </c>
      <c r="DZ51" s="102"/>
    </row>
    <row r="52" spans="1:130" x14ac:dyDescent="0.25">
      <c r="A52" s="108">
        <v>9</v>
      </c>
      <c r="B52" s="131">
        <f>+B28</f>
        <v>0</v>
      </c>
      <c r="D52" s="131"/>
      <c r="E52" s="102"/>
      <c r="F52" s="102"/>
      <c r="G52" s="102">
        <f>+G50+F51</f>
        <v>-0.11673941412850297</v>
      </c>
      <c r="H52" s="102"/>
      <c r="I52" s="102">
        <f>+I50+H51</f>
        <v>-1.1731507653584521</v>
      </c>
      <c r="K52" s="108">
        <v>9</v>
      </c>
      <c r="L52" s="131">
        <f>+L28</f>
        <v>0</v>
      </c>
      <c r="N52" s="131"/>
      <c r="O52" s="102"/>
      <c r="P52" s="102"/>
      <c r="Q52" s="102">
        <f>+Q50+P51</f>
        <v>-0.21739399965283113</v>
      </c>
      <c r="R52" s="102"/>
      <c r="S52" s="102">
        <f>+S50+R51</f>
        <v>-1.6395354901667707</v>
      </c>
      <c r="U52" s="108">
        <v>9</v>
      </c>
      <c r="V52" s="131">
        <f>+V28</f>
        <v>0</v>
      </c>
      <c r="X52" s="131"/>
      <c r="Y52" s="102"/>
      <c r="Z52" s="102"/>
      <c r="AA52" s="102">
        <f>+AA50+Z51</f>
        <v>-0.23859226587760674</v>
      </c>
      <c r="AB52" s="102"/>
      <c r="AC52" s="102">
        <f>+AC50+AB51</f>
        <v>-1.4042141002398092</v>
      </c>
      <c r="AE52" s="108">
        <v>9</v>
      </c>
      <c r="AF52" s="131">
        <f>+AF28</f>
        <v>0</v>
      </c>
      <c r="AH52" s="131"/>
      <c r="AI52" s="102"/>
      <c r="AJ52" s="102"/>
      <c r="AK52" s="102">
        <f>+AK50+AJ51</f>
        <v>-0.74959845930881208</v>
      </c>
      <c r="AL52" s="102"/>
      <c r="AM52" s="102">
        <f>+AM50+AL51</f>
        <v>-0.32574351813417302</v>
      </c>
      <c r="AO52" s="108">
        <v>9</v>
      </c>
      <c r="AP52" s="131">
        <f>+AP28</f>
        <v>0</v>
      </c>
      <c r="AR52" s="131"/>
      <c r="AS52" s="102"/>
      <c r="AT52" s="102"/>
      <c r="AU52" s="102">
        <f>+AU50+AT51</f>
        <v>-4.4650378251455791E-2</v>
      </c>
      <c r="AV52" s="102"/>
      <c r="AW52" s="102">
        <f>+AW50+AV51</f>
        <v>-0.12554653000552937</v>
      </c>
      <c r="AY52" s="108">
        <v>9</v>
      </c>
      <c r="AZ52" s="131">
        <f>+AZ28</f>
        <v>28.5</v>
      </c>
      <c r="BB52" s="131"/>
      <c r="BC52" s="102"/>
      <c r="BD52" s="102"/>
      <c r="BE52" s="102">
        <f>+BE50+BD51</f>
        <v>28.327665862471203</v>
      </c>
      <c r="BF52" s="102"/>
      <c r="BG52" s="102">
        <f>+BG50+BF51</f>
        <v>0.21671908675852533</v>
      </c>
      <c r="BI52" s="108">
        <v>9</v>
      </c>
      <c r="BJ52" s="131">
        <f>+BJ28</f>
        <v>0</v>
      </c>
      <c r="BL52" s="131"/>
      <c r="BM52" s="102"/>
      <c r="BN52" s="102"/>
      <c r="BO52" s="102">
        <f>+BO50+BN51</f>
        <v>-0.86800998428265252</v>
      </c>
      <c r="BP52" s="102"/>
      <c r="BQ52" s="102">
        <f>+BQ50+BP51</f>
        <v>-1.7293172350942396</v>
      </c>
      <c r="BS52" s="108">
        <v>9</v>
      </c>
      <c r="BT52" s="131">
        <f>+BT28</f>
        <v>0</v>
      </c>
      <c r="BV52" s="131"/>
      <c r="BW52" s="102"/>
      <c r="BX52" s="102"/>
      <c r="BY52" s="102">
        <f>+BY50+BX51</f>
        <v>-5.9034067972543625E-2</v>
      </c>
      <c r="BZ52" s="102"/>
      <c r="CA52" s="102">
        <f>+CA50+BZ51</f>
        <v>9.6962189961243284E-3</v>
      </c>
      <c r="CC52" s="108">
        <v>9</v>
      </c>
      <c r="CD52" s="131">
        <f>+CD28</f>
        <v>21.8</v>
      </c>
      <c r="CF52" s="131"/>
      <c r="CG52" s="102"/>
      <c r="CH52" s="102"/>
      <c r="CI52" s="102">
        <f>+CI50+CH51</f>
        <v>21.539982434087413</v>
      </c>
      <c r="CJ52" s="102"/>
      <c r="CK52" s="102">
        <f>+CK50+CJ51</f>
        <v>-0.26409046545500853</v>
      </c>
      <c r="CN52" s="108">
        <v>9</v>
      </c>
      <c r="CO52" s="131">
        <f>+CO28</f>
        <v>0</v>
      </c>
      <c r="CQ52" s="131"/>
      <c r="CR52" s="102"/>
      <c r="CS52" s="102"/>
      <c r="CT52" s="102">
        <f>+CT50+CS51</f>
        <v>-0.32281011663486581</v>
      </c>
      <c r="CU52" s="102"/>
      <c r="CV52" s="102">
        <f>+CV50+CU51</f>
        <v>-0.99995970814673085</v>
      </c>
      <c r="CX52" s="108">
        <v>9</v>
      </c>
      <c r="CY52" s="131">
        <f>+CY28</f>
        <v>0</v>
      </c>
      <c r="DA52" s="131"/>
      <c r="DB52" s="102"/>
      <c r="DC52" s="102"/>
      <c r="DD52" s="102">
        <f>+DD50+DC51</f>
        <v>-0.21871906204096092</v>
      </c>
      <c r="DE52" s="102"/>
      <c r="DF52" s="102">
        <f>+DF50+DE51</f>
        <v>-2.1869688360521753</v>
      </c>
      <c r="DH52" s="108">
        <v>9</v>
      </c>
      <c r="DI52" s="131">
        <f>+DI28</f>
        <v>0</v>
      </c>
      <c r="DK52" s="131"/>
      <c r="DL52" s="102"/>
      <c r="DM52" s="102"/>
      <c r="DN52" s="102">
        <f>+DN50+DM51</f>
        <v>-0.33071408741406572</v>
      </c>
      <c r="DO52" s="102"/>
      <c r="DP52" s="102">
        <f>+DP50+DO51</f>
        <v>-2.0873794058344672</v>
      </c>
      <c r="DR52" s="108">
        <v>9</v>
      </c>
      <c r="DS52" s="131">
        <f>+DS28</f>
        <v>0</v>
      </c>
      <c r="DU52" s="131"/>
      <c r="DV52" s="102"/>
      <c r="DW52" s="102"/>
      <c r="DX52" s="102">
        <f>+DX50+DW51</f>
        <v>-0.16888432281724519</v>
      </c>
      <c r="DY52" s="102"/>
      <c r="DZ52" s="102">
        <f>+DZ50+DY51</f>
        <v>-1.2546416489764372</v>
      </c>
    </row>
    <row r="53" spans="1:130" x14ac:dyDescent="0.25">
      <c r="A53" s="108"/>
      <c r="B53" s="131"/>
      <c r="C53" s="108">
        <f>+B54-B52</f>
        <v>0</v>
      </c>
      <c r="D53" s="131">
        <f>+C28</f>
        <v>0</v>
      </c>
      <c r="E53" s="102">
        <f>+D53*(E$35/180)</f>
        <v>0</v>
      </c>
      <c r="F53" s="102">
        <f>+COS(E53)*C53</f>
        <v>0</v>
      </c>
      <c r="G53" s="102"/>
      <c r="H53" s="102">
        <f>+SIN(E53)*C53</f>
        <v>0</v>
      </c>
      <c r="I53" s="102"/>
      <c r="K53" s="108"/>
      <c r="L53" s="131"/>
      <c r="M53" s="108">
        <f>+L54-L52</f>
        <v>0</v>
      </c>
      <c r="N53" s="131">
        <f>+M28</f>
        <v>0</v>
      </c>
      <c r="O53" s="102">
        <f>+N53*(O$35/180)</f>
        <v>0</v>
      </c>
      <c r="P53" s="102">
        <f>+COS(O53)*M53</f>
        <v>0</v>
      </c>
      <c r="Q53" s="102"/>
      <c r="R53" s="102">
        <f>+SIN(O53)*M53</f>
        <v>0</v>
      </c>
      <c r="S53" s="102"/>
      <c r="U53" s="108"/>
      <c r="V53" s="131"/>
      <c r="W53" s="108">
        <f>+V54-V52</f>
        <v>0</v>
      </c>
      <c r="X53" s="131">
        <f>+W28</f>
        <v>0</v>
      </c>
      <c r="Y53" s="102">
        <f>+X53*(Y$35/180)</f>
        <v>0</v>
      </c>
      <c r="Z53" s="102">
        <f>+COS(Y53)*W53</f>
        <v>0</v>
      </c>
      <c r="AA53" s="102"/>
      <c r="AB53" s="102">
        <f>+SIN(Y53)*W53</f>
        <v>0</v>
      </c>
      <c r="AC53" s="102"/>
      <c r="AE53" s="108"/>
      <c r="AF53" s="131"/>
      <c r="AG53" s="108">
        <f>+AF54-AF52</f>
        <v>0</v>
      </c>
      <c r="AH53" s="131">
        <f>+AG28</f>
        <v>0</v>
      </c>
      <c r="AI53" s="102">
        <f>+AH53*(AI$35/180)</f>
        <v>0</v>
      </c>
      <c r="AJ53" s="102">
        <f>+COS(AI53)*AG53</f>
        <v>0</v>
      </c>
      <c r="AK53" s="102"/>
      <c r="AL53" s="102">
        <f>+SIN(AI53)*AG53</f>
        <v>0</v>
      </c>
      <c r="AM53" s="102"/>
      <c r="AO53" s="108"/>
      <c r="AP53" s="131"/>
      <c r="AQ53" s="108">
        <f>+AP54-AP52</f>
        <v>0</v>
      </c>
      <c r="AR53" s="131">
        <f>+AQ28</f>
        <v>0</v>
      </c>
      <c r="AS53" s="102">
        <f>+AR53*(AS$35/180)</f>
        <v>0</v>
      </c>
      <c r="AT53" s="102">
        <f>+COS(AS53)*AQ53</f>
        <v>0</v>
      </c>
      <c r="AU53" s="102"/>
      <c r="AV53" s="102">
        <f>+SIN(AS53)*AQ53</f>
        <v>0</v>
      </c>
      <c r="AW53" s="102"/>
      <c r="AY53" s="108"/>
      <c r="AZ53" s="131"/>
      <c r="BA53" s="108">
        <f>+AZ54-AZ52</f>
        <v>2</v>
      </c>
      <c r="BB53" s="131">
        <f>+BA28</f>
        <v>-5</v>
      </c>
      <c r="BC53" s="102">
        <f>+BB53*(BC$35/180)</f>
        <v>-8.7266462599716474E-2</v>
      </c>
      <c r="BD53" s="102">
        <f>+COS(BC53)*BA53</f>
        <v>1.9923893961834911</v>
      </c>
      <c r="BE53" s="102"/>
      <c r="BF53" s="102">
        <f>+SIN(BC53)*BA53</f>
        <v>-0.17431148549531633</v>
      </c>
      <c r="BG53" s="102"/>
      <c r="BI53" s="108"/>
      <c r="BJ53" s="131"/>
      <c r="BK53" s="108">
        <f>+BJ54-BJ52</f>
        <v>0</v>
      </c>
      <c r="BL53" s="131">
        <f>+BK28</f>
        <v>0</v>
      </c>
      <c r="BM53" s="102">
        <f>+BL53*(BM$35/180)</f>
        <v>0</v>
      </c>
      <c r="BN53" s="102">
        <f>+COS(BM53)*BK53</f>
        <v>0</v>
      </c>
      <c r="BO53" s="102"/>
      <c r="BP53" s="102">
        <f>+SIN(BM53)*BK53</f>
        <v>0</v>
      </c>
      <c r="BQ53" s="102"/>
      <c r="BS53" s="108"/>
      <c r="BT53" s="131"/>
      <c r="BU53" s="108">
        <f>+BT54-BT52</f>
        <v>0</v>
      </c>
      <c r="BV53" s="131">
        <f>+BU28</f>
        <v>0</v>
      </c>
      <c r="BW53" s="102">
        <f>+BV53*(BW$35/180)</f>
        <v>0</v>
      </c>
      <c r="BX53" s="102">
        <f>+COS(BW53)*BU53</f>
        <v>0</v>
      </c>
      <c r="BY53" s="102"/>
      <c r="BZ53" s="102">
        <f>+SIN(BW53)*BU53</f>
        <v>0</v>
      </c>
      <c r="CA53" s="102"/>
      <c r="CC53" s="108"/>
      <c r="CD53" s="131"/>
      <c r="CE53" s="108">
        <f>+CD54-CD52</f>
        <v>2.5999999999999979</v>
      </c>
      <c r="CF53" s="131">
        <f>+CE28</f>
        <v>0</v>
      </c>
      <c r="CG53" s="102">
        <f>+CF53*(CG$35/180)</f>
        <v>0</v>
      </c>
      <c r="CH53" s="102">
        <f>+COS(CG53)*CE53</f>
        <v>2.5999999999999979</v>
      </c>
      <c r="CI53" s="102"/>
      <c r="CJ53" s="102">
        <f>+SIN(CG53)*CE53</f>
        <v>0</v>
      </c>
      <c r="CK53" s="102"/>
      <c r="CN53" s="108"/>
      <c r="CO53" s="131"/>
      <c r="CP53" s="108">
        <f>+CO54-CO52</f>
        <v>0</v>
      </c>
      <c r="CQ53" s="131">
        <f>+CP28</f>
        <v>0</v>
      </c>
      <c r="CR53" s="102">
        <f>+CQ53*(CR$35/180)</f>
        <v>0</v>
      </c>
      <c r="CS53" s="102">
        <f>+COS(CR53)*CP53</f>
        <v>0</v>
      </c>
      <c r="CT53" s="102"/>
      <c r="CU53" s="102">
        <f>+SIN(CR53)*CP53</f>
        <v>0</v>
      </c>
      <c r="CV53" s="102"/>
      <c r="CX53" s="108"/>
      <c r="CY53" s="131"/>
      <c r="CZ53" s="108">
        <f>+CY54-CY52</f>
        <v>0</v>
      </c>
      <c r="DA53" s="131">
        <f>+CZ28</f>
        <v>0</v>
      </c>
      <c r="DB53" s="102">
        <f>+DA53*(DB$35/180)</f>
        <v>0</v>
      </c>
      <c r="DC53" s="102">
        <f>+COS(DB53)*CZ53</f>
        <v>0</v>
      </c>
      <c r="DD53" s="102"/>
      <c r="DE53" s="102">
        <f>+SIN(DB53)*CZ53</f>
        <v>0</v>
      </c>
      <c r="DF53" s="102"/>
      <c r="DH53" s="108"/>
      <c r="DI53" s="131"/>
      <c r="DJ53" s="108">
        <f>+DI54-DI52</f>
        <v>0</v>
      </c>
      <c r="DK53" s="131">
        <f>+DJ28</f>
        <v>0</v>
      </c>
      <c r="DL53" s="102">
        <f>+DK53*(DL$35/180)</f>
        <v>0</v>
      </c>
      <c r="DM53" s="102">
        <f>+COS(DL53)*DJ53</f>
        <v>0</v>
      </c>
      <c r="DN53" s="102"/>
      <c r="DO53" s="102">
        <f>+SIN(DL53)*DJ53</f>
        <v>0</v>
      </c>
      <c r="DP53" s="102"/>
      <c r="DR53" s="108"/>
      <c r="DS53" s="131"/>
      <c r="DT53" s="108">
        <f>+DS54-DS52</f>
        <v>0</v>
      </c>
      <c r="DU53" s="131">
        <f>+DT28</f>
        <v>0</v>
      </c>
      <c r="DV53" s="102">
        <f>+DU53*(DV$35/180)</f>
        <v>0</v>
      </c>
      <c r="DW53" s="102">
        <f>+COS(DV53)*DT53</f>
        <v>0</v>
      </c>
      <c r="DX53" s="102"/>
      <c r="DY53" s="102">
        <f>+SIN(DV53)*DT53</f>
        <v>0</v>
      </c>
      <c r="DZ53" s="102"/>
    </row>
    <row r="54" spans="1:130" x14ac:dyDescent="0.25">
      <c r="A54" s="108">
        <v>10</v>
      </c>
      <c r="B54" s="131">
        <f>+B29</f>
        <v>0</v>
      </c>
      <c r="E54" s="102"/>
      <c r="F54" s="102"/>
      <c r="G54" s="102">
        <f>+G52+F53</f>
        <v>-0.11673941412850297</v>
      </c>
      <c r="H54" s="102"/>
      <c r="I54" s="102">
        <f>+I52+H53</f>
        <v>-1.1731507653584521</v>
      </c>
      <c r="K54" s="108">
        <v>10</v>
      </c>
      <c r="L54" s="131">
        <f>+L29</f>
        <v>0</v>
      </c>
      <c r="O54" s="102"/>
      <c r="P54" s="102"/>
      <c r="Q54" s="102">
        <f>+Q52+P53</f>
        <v>-0.21739399965283113</v>
      </c>
      <c r="R54" s="102"/>
      <c r="S54" s="102">
        <f>+S52+R53</f>
        <v>-1.6395354901667707</v>
      </c>
      <c r="U54" s="108">
        <v>10</v>
      </c>
      <c r="V54" s="131">
        <f>+V29</f>
        <v>0</v>
      </c>
      <c r="Y54" s="102"/>
      <c r="Z54" s="102"/>
      <c r="AA54" s="102">
        <f>+AA52+Z53</f>
        <v>-0.23859226587760674</v>
      </c>
      <c r="AB54" s="102"/>
      <c r="AC54" s="102">
        <f>+AC52+AB53</f>
        <v>-1.4042141002398092</v>
      </c>
      <c r="AE54" s="108">
        <v>10</v>
      </c>
      <c r="AF54" s="131">
        <f>+AF29</f>
        <v>0</v>
      </c>
      <c r="AI54" s="102"/>
      <c r="AJ54" s="102"/>
      <c r="AK54" s="102">
        <f>+AK52+AJ53</f>
        <v>-0.74959845930881208</v>
      </c>
      <c r="AL54" s="102"/>
      <c r="AM54" s="102">
        <f>+AM52+AL53</f>
        <v>-0.32574351813417302</v>
      </c>
      <c r="AO54" s="108">
        <v>10</v>
      </c>
      <c r="AP54" s="131">
        <f>+AP29</f>
        <v>0</v>
      </c>
      <c r="AS54" s="102"/>
      <c r="AT54" s="102"/>
      <c r="AU54" s="102">
        <f>+AU52+AT53</f>
        <v>-4.4650378251455791E-2</v>
      </c>
      <c r="AV54" s="102"/>
      <c r="AW54" s="102">
        <f>+AW52+AV53</f>
        <v>-0.12554653000552937</v>
      </c>
      <c r="AY54" s="108">
        <v>10</v>
      </c>
      <c r="AZ54" s="131">
        <f>+AZ29</f>
        <v>30.5</v>
      </c>
      <c r="BC54" s="102"/>
      <c r="BD54" s="102"/>
      <c r="BE54" s="102">
        <f>+BE52+BD53</f>
        <v>30.320055258654694</v>
      </c>
      <c r="BF54" s="102"/>
      <c r="BG54" s="102">
        <f>+BG52+BF53</f>
        <v>4.2407601263208999E-2</v>
      </c>
      <c r="BI54" s="108">
        <v>10</v>
      </c>
      <c r="BJ54" s="131">
        <f>+BJ29</f>
        <v>0</v>
      </c>
      <c r="BM54" s="102"/>
      <c r="BN54" s="102"/>
      <c r="BO54" s="102">
        <f>+BO52+BN53</f>
        <v>-0.86800998428265252</v>
      </c>
      <c r="BP54" s="102"/>
      <c r="BQ54" s="102">
        <f>+BQ52+BP53</f>
        <v>-1.7293172350942396</v>
      </c>
      <c r="BS54" s="108">
        <v>10</v>
      </c>
      <c r="BT54" s="131">
        <f>+BT29</f>
        <v>0</v>
      </c>
      <c r="BW54" s="102"/>
      <c r="BX54" s="102"/>
      <c r="BY54" s="102">
        <f>+BY52+BX53</f>
        <v>-5.9034067972543625E-2</v>
      </c>
      <c r="BZ54" s="102"/>
      <c r="CA54" s="102">
        <f>+CA52+BZ53</f>
        <v>9.6962189961243284E-3</v>
      </c>
      <c r="CC54" s="108">
        <v>10</v>
      </c>
      <c r="CD54" s="131">
        <f>+CD29</f>
        <v>24.4</v>
      </c>
      <c r="CG54" s="102"/>
      <c r="CH54" s="102"/>
      <c r="CI54" s="102">
        <f>+CI52+CH53</f>
        <v>24.139982434087411</v>
      </c>
      <c r="CJ54" s="102"/>
      <c r="CK54" s="102">
        <f>+CK52+CJ53</f>
        <v>-0.26409046545500853</v>
      </c>
      <c r="CN54" s="108">
        <v>10</v>
      </c>
      <c r="CO54" s="131">
        <f>+CO29</f>
        <v>0</v>
      </c>
      <c r="CR54" s="102"/>
      <c r="CS54" s="102"/>
      <c r="CT54" s="102">
        <f>+CT52+CS53</f>
        <v>-0.32281011663486581</v>
      </c>
      <c r="CU54" s="102"/>
      <c r="CV54" s="102">
        <f>+CV52+CU53</f>
        <v>-0.99995970814673085</v>
      </c>
      <c r="CX54" s="108">
        <v>10</v>
      </c>
      <c r="CY54" s="131">
        <f>+CY29</f>
        <v>0</v>
      </c>
      <c r="DB54" s="102"/>
      <c r="DC54" s="102"/>
      <c r="DD54" s="102">
        <f>+DD52+DC53</f>
        <v>-0.21871906204096092</v>
      </c>
      <c r="DE54" s="102"/>
      <c r="DF54" s="102">
        <f>+DF52+DE53</f>
        <v>-2.1869688360521753</v>
      </c>
      <c r="DH54" s="108">
        <v>10</v>
      </c>
      <c r="DI54" s="131">
        <f>+DI29</f>
        <v>0</v>
      </c>
      <c r="DL54" s="102"/>
      <c r="DM54" s="102"/>
      <c r="DN54" s="102">
        <f>+DN52+DM53</f>
        <v>-0.33071408741406572</v>
      </c>
      <c r="DO54" s="102"/>
      <c r="DP54" s="102">
        <f>+DP52+DO53</f>
        <v>-2.0873794058344672</v>
      </c>
      <c r="DR54" s="108">
        <v>10</v>
      </c>
      <c r="DS54" s="131">
        <f>+DS29</f>
        <v>0</v>
      </c>
      <c r="DV54" s="102"/>
      <c r="DW54" s="102"/>
      <c r="DX54" s="102">
        <f>+DX52+DW53</f>
        <v>-0.16888432281724519</v>
      </c>
      <c r="DY54" s="102"/>
      <c r="DZ54" s="102">
        <f>+DZ52+DY53</f>
        <v>-1.2546416489764372</v>
      </c>
    </row>
    <row r="55" spans="1:130" x14ac:dyDescent="0.25">
      <c r="A55" s="108"/>
      <c r="C55" s="108">
        <f>+B56-B54</f>
        <v>0</v>
      </c>
      <c r="D55" s="47">
        <f>+C29</f>
        <v>0</v>
      </c>
      <c r="E55" s="102">
        <f>+D55*(E$35/180)</f>
        <v>0</v>
      </c>
      <c r="F55" s="102">
        <f>+COS(E55)*C55</f>
        <v>0</v>
      </c>
      <c r="H55" s="102">
        <f>+SIN(E55)*C55</f>
        <v>0</v>
      </c>
      <c r="K55" s="108"/>
      <c r="M55" s="108">
        <f>+L56-L54</f>
        <v>0</v>
      </c>
      <c r="N55" s="47">
        <f>+M29</f>
        <v>0</v>
      </c>
      <c r="O55" s="102">
        <f>+N55*(O$35/180)</f>
        <v>0</v>
      </c>
      <c r="P55" s="102">
        <f>+COS(O55)*M55</f>
        <v>0</v>
      </c>
      <c r="R55" s="102">
        <f>+SIN(O55)*M55</f>
        <v>0</v>
      </c>
      <c r="U55" s="108"/>
      <c r="W55" s="108">
        <f>+V56-V54</f>
        <v>0</v>
      </c>
      <c r="X55" s="47">
        <f>+W29</f>
        <v>0</v>
      </c>
      <c r="Y55" s="102">
        <f>+X55*(Y$35/180)</f>
        <v>0</v>
      </c>
      <c r="Z55" s="102">
        <f>+COS(Y55)*W55</f>
        <v>0</v>
      </c>
      <c r="AB55" s="102">
        <f>+SIN(Y55)*W55</f>
        <v>0</v>
      </c>
      <c r="AE55" s="108"/>
      <c r="AG55" s="108">
        <f>+AF56-AF54</f>
        <v>0</v>
      </c>
      <c r="AH55" s="47">
        <f>+AG29</f>
        <v>0</v>
      </c>
      <c r="AI55" s="102">
        <f>+AH55*(AI$35/180)</f>
        <v>0</v>
      </c>
      <c r="AJ55" s="102">
        <f>+COS(AI55)*AG55</f>
        <v>0</v>
      </c>
      <c r="AL55" s="102">
        <f>+SIN(AI55)*AG55</f>
        <v>0</v>
      </c>
      <c r="AO55" s="108"/>
      <c r="AQ55" s="108">
        <f>+AP56-AP54</f>
        <v>0</v>
      </c>
      <c r="AR55" s="47">
        <f>+AQ29</f>
        <v>0</v>
      </c>
      <c r="AS55" s="102">
        <f>+AR55*(AS$35/180)</f>
        <v>0</v>
      </c>
      <c r="AT55" s="102">
        <f>+COS(AS55)*AQ55</f>
        <v>0</v>
      </c>
      <c r="AV55" s="102">
        <f>+SIN(AS55)*AQ55</f>
        <v>0</v>
      </c>
      <c r="AY55" s="108"/>
      <c r="BA55" s="108">
        <f>+AZ56-AZ54</f>
        <v>-30.5</v>
      </c>
      <c r="BB55" s="47">
        <f>+BA29</f>
        <v>0</v>
      </c>
      <c r="BC55" s="102">
        <f>+BB55*(BC$35/180)</f>
        <v>0</v>
      </c>
      <c r="BD55" s="102">
        <f>+COS(BC55)*BA55</f>
        <v>-30.5</v>
      </c>
      <c r="BF55" s="102">
        <f>+SIN(BC55)*BA55</f>
        <v>0</v>
      </c>
      <c r="BI55" s="108"/>
      <c r="BK55" s="108">
        <f>+BJ56-BJ54</f>
        <v>0</v>
      </c>
      <c r="BL55" s="47">
        <f>+BK29</f>
        <v>0</v>
      </c>
      <c r="BM55" s="102">
        <f>+BL55*(BM$35/180)</f>
        <v>0</v>
      </c>
      <c r="BN55" s="102">
        <f>+COS(BM55)*BK55</f>
        <v>0</v>
      </c>
      <c r="BP55" s="102">
        <f>+SIN(BM55)*BK55</f>
        <v>0</v>
      </c>
      <c r="BS55" s="108"/>
      <c r="BU55" s="108">
        <f>+BT56-BT54</f>
        <v>0</v>
      </c>
      <c r="BV55" s="47">
        <f>+BU29</f>
        <v>0</v>
      </c>
      <c r="BW55" s="102">
        <f>+BV55*(BW$35/180)</f>
        <v>0</v>
      </c>
      <c r="BX55" s="102">
        <f>+COS(BW55)*BU55</f>
        <v>0</v>
      </c>
      <c r="BZ55" s="102">
        <f>+SIN(BW55)*BU55</f>
        <v>0</v>
      </c>
      <c r="CC55" s="108"/>
      <c r="CE55" s="108">
        <f>+CD56-CD54</f>
        <v>5.4500000000000028</v>
      </c>
      <c r="CF55" s="47">
        <f>+CE29</f>
        <v>6</v>
      </c>
      <c r="CG55" s="102">
        <f>+CF55*(CG$35/180)</f>
        <v>0.10471975511965978</v>
      </c>
      <c r="CH55" s="102">
        <f>+COS(CG55)*CE55</f>
        <v>5.4201443297570924</v>
      </c>
      <c r="CJ55" s="102">
        <f>+SIN(CG55)*CE55</f>
        <v>0.56968012480871166</v>
      </c>
      <c r="CN55" s="108"/>
      <c r="CP55" s="108">
        <f>+CO56-CO54</f>
        <v>0</v>
      </c>
      <c r="CQ55" s="47">
        <f>+CP29</f>
        <v>0</v>
      </c>
      <c r="CR55" s="102">
        <f>+CQ55*(CR$35/180)</f>
        <v>0</v>
      </c>
      <c r="CS55" s="102">
        <f>+COS(CR55)*CP55</f>
        <v>0</v>
      </c>
      <c r="CU55" s="102">
        <f>+SIN(CR55)*CP55</f>
        <v>0</v>
      </c>
      <c r="CX55" s="108"/>
      <c r="CZ55" s="108">
        <f>+CY56-CY54</f>
        <v>0</v>
      </c>
      <c r="DA55" s="47">
        <f>+CZ29</f>
        <v>0</v>
      </c>
      <c r="DB55" s="102">
        <f>+DA55*(DB$35/180)</f>
        <v>0</v>
      </c>
      <c r="DC55" s="102">
        <f>+COS(DB55)*CZ55</f>
        <v>0</v>
      </c>
      <c r="DE55" s="102">
        <f>+SIN(DB55)*CZ55</f>
        <v>0</v>
      </c>
      <c r="DH55" s="108"/>
      <c r="DJ55" s="108">
        <f>+DI56-DI54</f>
        <v>0</v>
      </c>
      <c r="DK55" s="47">
        <f>+DJ29</f>
        <v>0</v>
      </c>
      <c r="DL55" s="102">
        <f>+DK55*(DL$35/180)</f>
        <v>0</v>
      </c>
      <c r="DM55" s="102">
        <f>+COS(DL55)*DJ55</f>
        <v>0</v>
      </c>
      <c r="DO55" s="102">
        <f>+SIN(DL55)*DJ55</f>
        <v>0</v>
      </c>
      <c r="DR55" s="108"/>
      <c r="DT55" s="108">
        <f>+DS56-DS54</f>
        <v>0</v>
      </c>
      <c r="DU55" s="47">
        <f>+DT29</f>
        <v>0</v>
      </c>
      <c r="DV55" s="102">
        <f>+DU55*(DV$35/180)</f>
        <v>0</v>
      </c>
      <c r="DW55" s="102">
        <f>+COS(DV55)*DT55</f>
        <v>0</v>
      </c>
      <c r="DY55" s="102">
        <f>+SIN(DV55)*DT55</f>
        <v>0</v>
      </c>
    </row>
    <row r="56" spans="1:130" x14ac:dyDescent="0.25">
      <c r="A56" s="108">
        <v>11</v>
      </c>
      <c r="B56" s="47">
        <f>+B30</f>
        <v>0</v>
      </c>
      <c r="G56" s="102">
        <f>+G54+F55</f>
        <v>-0.11673941412850297</v>
      </c>
      <c r="I56" s="102">
        <f>+I54+H55</f>
        <v>-1.1731507653584521</v>
      </c>
      <c r="K56" s="108">
        <v>11</v>
      </c>
      <c r="L56" s="47">
        <f>+L30</f>
        <v>0</v>
      </c>
      <c r="Q56" s="102">
        <f>+Q54+P55</f>
        <v>-0.21739399965283113</v>
      </c>
      <c r="S56" s="102">
        <f>+S54+R55</f>
        <v>-1.6395354901667707</v>
      </c>
      <c r="U56" s="108">
        <v>11</v>
      </c>
      <c r="V56" s="47">
        <f>+V30</f>
        <v>0</v>
      </c>
      <c r="AA56" s="102">
        <f>+AA54+Z55</f>
        <v>-0.23859226587760674</v>
      </c>
      <c r="AC56" s="102">
        <f>+AC54+AB55</f>
        <v>-1.4042141002398092</v>
      </c>
      <c r="AE56" s="108">
        <v>11</v>
      </c>
      <c r="AF56" s="47">
        <f>+AF30</f>
        <v>0</v>
      </c>
      <c r="AK56" s="102">
        <f>+AK54+AJ55</f>
        <v>-0.74959845930881208</v>
      </c>
      <c r="AM56" s="102">
        <f>+AM54+AL55</f>
        <v>-0.32574351813417302</v>
      </c>
      <c r="AO56" s="108">
        <v>11</v>
      </c>
      <c r="AP56" s="47">
        <f>+AP30</f>
        <v>0</v>
      </c>
      <c r="AU56" s="102">
        <f>+AU54+AT55</f>
        <v>-4.4650378251455791E-2</v>
      </c>
      <c r="AW56" s="102">
        <f>+AW54+AV55</f>
        <v>-0.12554653000552937</v>
      </c>
      <c r="AY56" s="108">
        <v>11</v>
      </c>
      <c r="AZ56" s="47">
        <f>+AZ30</f>
        <v>0</v>
      </c>
      <c r="BE56" s="102">
        <f>+BE54+BD55</f>
        <v>-0.17994474134530591</v>
      </c>
      <c r="BG56" s="102">
        <f>+BG54+BF55</f>
        <v>4.2407601263208999E-2</v>
      </c>
      <c r="BI56" s="108">
        <v>11</v>
      </c>
      <c r="BJ56" s="47">
        <f>+BJ30</f>
        <v>0</v>
      </c>
      <c r="BO56" s="102">
        <f>+BO54+BN55</f>
        <v>-0.86800998428265252</v>
      </c>
      <c r="BQ56" s="102">
        <f>+BQ54+BP55</f>
        <v>-1.7293172350942396</v>
      </c>
      <c r="BS56" s="108">
        <v>11</v>
      </c>
      <c r="BT56" s="47">
        <f>+BT30</f>
        <v>0</v>
      </c>
      <c r="BY56" s="102">
        <f>+BY54+BX55</f>
        <v>-5.9034067972543625E-2</v>
      </c>
      <c r="CA56" s="102">
        <f>+CA54+BZ55</f>
        <v>9.6962189961243284E-3</v>
      </c>
      <c r="CC56" s="108">
        <v>11</v>
      </c>
      <c r="CD56" s="47">
        <f>+CD30</f>
        <v>29.85</v>
      </c>
      <c r="CI56" s="102">
        <f>+CI54+CH55</f>
        <v>29.560126763844504</v>
      </c>
      <c r="CK56" s="102">
        <f>+CK54+CJ55</f>
        <v>0.30558965935370314</v>
      </c>
      <c r="CN56" s="108">
        <v>11</v>
      </c>
      <c r="CO56" s="47">
        <f>+CO30</f>
        <v>0</v>
      </c>
      <c r="CT56" s="102">
        <f>+CT54+CS55</f>
        <v>-0.32281011663486581</v>
      </c>
      <c r="CV56" s="102">
        <f>+CV54+CU55</f>
        <v>-0.99995970814673085</v>
      </c>
      <c r="CX56" s="108">
        <v>11</v>
      </c>
      <c r="CY56" s="47">
        <f>+CY30</f>
        <v>0</v>
      </c>
      <c r="DD56" s="102">
        <f>+DD54+DC55</f>
        <v>-0.21871906204096092</v>
      </c>
      <c r="DF56" s="102">
        <f>+DF54+DE55</f>
        <v>-2.1869688360521753</v>
      </c>
      <c r="DH56" s="108">
        <v>11</v>
      </c>
      <c r="DI56" s="47">
        <f>+DI30</f>
        <v>0</v>
      </c>
      <c r="DN56" s="102">
        <f>+DN54+DM55</f>
        <v>-0.33071408741406572</v>
      </c>
      <c r="DP56" s="102">
        <f>+DP54+DO55</f>
        <v>-2.0873794058344672</v>
      </c>
      <c r="DR56" s="108">
        <v>11</v>
      </c>
      <c r="DS56" s="47">
        <f>+DS30</f>
        <v>0</v>
      </c>
      <c r="DX56" s="102">
        <f>+DX54+DW55</f>
        <v>-0.16888432281724519</v>
      </c>
      <c r="DZ56" s="102">
        <f>+DZ54+DY55</f>
        <v>-1.2546416489764372</v>
      </c>
    </row>
    <row r="57" spans="1:130" x14ac:dyDescent="0.25">
      <c r="A57" s="108"/>
      <c r="C57" s="108">
        <f>+B58-B56</f>
        <v>0</v>
      </c>
      <c r="D57" s="47">
        <f>+C30</f>
        <v>0</v>
      </c>
      <c r="E57" s="102">
        <f>+D57*(E$35/180)</f>
        <v>0</v>
      </c>
      <c r="F57" s="102">
        <f>+COS(E57)*C57</f>
        <v>0</v>
      </c>
      <c r="H57" s="102">
        <f>+SIN(E57)*C57</f>
        <v>0</v>
      </c>
      <c r="K57" s="108"/>
      <c r="M57" s="108">
        <f>+L58-L56</f>
        <v>0</v>
      </c>
      <c r="N57" s="47">
        <f>+M30</f>
        <v>0</v>
      </c>
      <c r="O57" s="102">
        <f>+N57*(O$35/180)</f>
        <v>0</v>
      </c>
      <c r="P57" s="102">
        <f>+COS(O57)*M57</f>
        <v>0</v>
      </c>
      <c r="R57" s="102">
        <f>+SIN(O57)*M57</f>
        <v>0</v>
      </c>
      <c r="U57" s="108"/>
      <c r="W57" s="108">
        <f>+V58-V56</f>
        <v>0</v>
      </c>
      <c r="X57" s="47">
        <f>+W30</f>
        <v>0</v>
      </c>
      <c r="Y57" s="102">
        <f>+X57*(Y$35/180)</f>
        <v>0</v>
      </c>
      <c r="Z57" s="102">
        <f>+COS(Y57)*W57</f>
        <v>0</v>
      </c>
      <c r="AB57" s="102">
        <f>+SIN(Y57)*W57</f>
        <v>0</v>
      </c>
      <c r="AE57" s="108"/>
      <c r="AG57" s="108">
        <f>+AF58-AF56</f>
        <v>0</v>
      </c>
      <c r="AH57" s="47">
        <f>+AG30</f>
        <v>0</v>
      </c>
      <c r="AI57" s="102">
        <f>+AH57*(AI$35/180)</f>
        <v>0</v>
      </c>
      <c r="AJ57" s="102">
        <f>+COS(AI57)*AG57</f>
        <v>0</v>
      </c>
      <c r="AL57" s="102">
        <f>+SIN(AI57)*AG57</f>
        <v>0</v>
      </c>
      <c r="AO57" s="108"/>
      <c r="AQ57" s="108">
        <f>+AP58-AP56</f>
        <v>0</v>
      </c>
      <c r="AR57" s="47">
        <f>+AQ30</f>
        <v>0</v>
      </c>
      <c r="AS57" s="102">
        <f>+AR57*(AS$35/180)</f>
        <v>0</v>
      </c>
      <c r="AT57" s="102">
        <f>+COS(AS57)*AQ57</f>
        <v>0</v>
      </c>
      <c r="AV57" s="102">
        <f>+SIN(AS57)*AQ57</f>
        <v>0</v>
      </c>
      <c r="AY57" s="108"/>
      <c r="BA57" s="108">
        <f>+AZ58-AZ56</f>
        <v>0</v>
      </c>
      <c r="BB57" s="47">
        <f>+BA30</f>
        <v>0</v>
      </c>
      <c r="BC57" s="102">
        <f>+BB57*(BC$35/180)</f>
        <v>0</v>
      </c>
      <c r="BD57" s="102">
        <f>+COS(BC57)*BA57</f>
        <v>0</v>
      </c>
      <c r="BF57" s="102">
        <f>+SIN(BC57)*BA57</f>
        <v>0</v>
      </c>
      <c r="BI57" s="108"/>
      <c r="BK57" s="108">
        <f>+BJ58-BJ56</f>
        <v>0</v>
      </c>
      <c r="BL57" s="47">
        <f>+BK30</f>
        <v>0</v>
      </c>
      <c r="BM57" s="102">
        <f>+BL57*(BM$35/180)</f>
        <v>0</v>
      </c>
      <c r="BN57" s="102">
        <f>+COS(BM57)*BK57</f>
        <v>0</v>
      </c>
      <c r="BP57" s="102">
        <f>+SIN(BM57)*BK57</f>
        <v>0</v>
      </c>
      <c r="BS57" s="108"/>
      <c r="BU57" s="108">
        <f>+BT58-BT56</f>
        <v>0</v>
      </c>
      <c r="BV57" s="47">
        <f>+BU30</f>
        <v>0</v>
      </c>
      <c r="BW57" s="102">
        <f>+BV57*(BW$35/180)</f>
        <v>0</v>
      </c>
      <c r="BX57" s="102">
        <f>+COS(BW57)*BU57</f>
        <v>0</v>
      </c>
      <c r="BZ57" s="102">
        <f>+SIN(BW57)*BU57</f>
        <v>0</v>
      </c>
      <c r="CC57" s="108"/>
      <c r="CE57" s="108">
        <f>+CD58-CD56</f>
        <v>11.25</v>
      </c>
      <c r="CF57" s="47">
        <f>+CE30</f>
        <v>0</v>
      </c>
      <c r="CG57" s="102">
        <f>+CF57*(CG$35/180)</f>
        <v>0</v>
      </c>
      <c r="CH57" s="102">
        <f>+COS(CG57)*CE57</f>
        <v>11.25</v>
      </c>
      <c r="CJ57" s="102">
        <f>+SIN(CG57)*CE57</f>
        <v>0</v>
      </c>
      <c r="CN57" s="108"/>
      <c r="CP57" s="108">
        <f>+CO58-CO56</f>
        <v>0</v>
      </c>
      <c r="CQ57" s="47">
        <f>+CP30</f>
        <v>0</v>
      </c>
      <c r="CR57" s="102">
        <f>+CQ57*(CR$35/180)</f>
        <v>0</v>
      </c>
      <c r="CS57" s="102">
        <f>+COS(CR57)*CP57</f>
        <v>0</v>
      </c>
      <c r="CU57" s="102">
        <f>+SIN(CR57)*CP57</f>
        <v>0</v>
      </c>
      <c r="CX57" s="108"/>
      <c r="CZ57" s="108">
        <f>+CY58-CY56</f>
        <v>0</v>
      </c>
      <c r="DA57" s="47">
        <f>+CZ30</f>
        <v>0</v>
      </c>
      <c r="DB57" s="102">
        <f>+DA57*(DB$35/180)</f>
        <v>0</v>
      </c>
      <c r="DC57" s="102">
        <f>+COS(DB57)*CZ57</f>
        <v>0</v>
      </c>
      <c r="DE57" s="102">
        <f>+SIN(DB57)*CZ57</f>
        <v>0</v>
      </c>
      <c r="DH57" s="108"/>
      <c r="DJ57" s="108">
        <f>+DI58-DI56</f>
        <v>0</v>
      </c>
      <c r="DK57" s="47">
        <f>+DJ30</f>
        <v>0</v>
      </c>
      <c r="DL57" s="102">
        <f>+DK57*(DL$35/180)</f>
        <v>0</v>
      </c>
      <c r="DM57" s="102">
        <f>+COS(DL57)*DJ57</f>
        <v>0</v>
      </c>
      <c r="DO57" s="102">
        <f>+SIN(DL57)*DJ57</f>
        <v>0</v>
      </c>
      <c r="DR57" s="108"/>
      <c r="DT57" s="108">
        <f>+DS58-DS56</f>
        <v>0</v>
      </c>
      <c r="DU57" s="47">
        <f>+DT30</f>
        <v>0</v>
      </c>
      <c r="DV57" s="102">
        <f>+DU57*(DV$35/180)</f>
        <v>0</v>
      </c>
      <c r="DW57" s="102">
        <f>+COS(DV57)*DT57</f>
        <v>0</v>
      </c>
      <c r="DY57" s="102">
        <f>+SIN(DV57)*DT57</f>
        <v>0</v>
      </c>
    </row>
    <row r="58" spans="1:130" x14ac:dyDescent="0.25">
      <c r="A58" s="108">
        <v>12</v>
      </c>
      <c r="B58" s="47">
        <f>+B31</f>
        <v>0</v>
      </c>
      <c r="G58" s="102">
        <f>+G56+F57</f>
        <v>-0.11673941412850297</v>
      </c>
      <c r="I58" s="102">
        <f>+I56+H57</f>
        <v>-1.1731507653584521</v>
      </c>
      <c r="K58" s="108">
        <v>12</v>
      </c>
      <c r="L58" s="47">
        <f>+L31</f>
        <v>0</v>
      </c>
      <c r="Q58" s="102">
        <f>+Q56+P57</f>
        <v>-0.21739399965283113</v>
      </c>
      <c r="S58" s="102">
        <f>+S56+R57</f>
        <v>-1.6395354901667707</v>
      </c>
      <c r="U58" s="108">
        <v>12</v>
      </c>
      <c r="V58" s="47">
        <f>+V31</f>
        <v>0</v>
      </c>
      <c r="AA58" s="102">
        <f>+AA56+Z57</f>
        <v>-0.23859226587760674</v>
      </c>
      <c r="AC58" s="102">
        <f>+AC56+AB57</f>
        <v>-1.4042141002398092</v>
      </c>
      <c r="AE58" s="108">
        <v>12</v>
      </c>
      <c r="AF58" s="47">
        <f>+AF31</f>
        <v>0</v>
      </c>
      <c r="AK58" s="102">
        <f>+AK56+AJ57</f>
        <v>-0.74959845930881208</v>
      </c>
      <c r="AM58" s="102">
        <f>+AM56+AL57</f>
        <v>-0.32574351813417302</v>
      </c>
      <c r="AO58" s="108">
        <v>12</v>
      </c>
      <c r="AP58" s="47">
        <f>+AP31</f>
        <v>0</v>
      </c>
      <c r="AU58" s="102">
        <f>+AU56+AT57</f>
        <v>-4.4650378251455791E-2</v>
      </c>
      <c r="AW58" s="102">
        <f>+AW56+AV57</f>
        <v>-0.12554653000552937</v>
      </c>
      <c r="AY58" s="108">
        <v>12</v>
      </c>
      <c r="AZ58" s="47">
        <f>+AZ31</f>
        <v>0</v>
      </c>
      <c r="BE58" s="102">
        <f>+BE56+BD57</f>
        <v>-0.17994474134530591</v>
      </c>
      <c r="BG58" s="102">
        <f>+BG56+BF57</f>
        <v>4.2407601263208999E-2</v>
      </c>
      <c r="BI58" s="108">
        <v>12</v>
      </c>
      <c r="BJ58" s="47">
        <f>+BJ31</f>
        <v>0</v>
      </c>
      <c r="BO58" s="102">
        <f>+BO56+BN57</f>
        <v>-0.86800998428265252</v>
      </c>
      <c r="BQ58" s="102">
        <f>+BQ56+BP57</f>
        <v>-1.7293172350942396</v>
      </c>
      <c r="BS58" s="108">
        <v>12</v>
      </c>
      <c r="BT58" s="47">
        <f>+BT31</f>
        <v>0</v>
      </c>
      <c r="BY58" s="102">
        <f>+BY56+BX57</f>
        <v>-5.9034067972543625E-2</v>
      </c>
      <c r="CA58" s="102">
        <f>+CA56+BZ57</f>
        <v>9.6962189961243284E-3</v>
      </c>
      <c r="CC58" s="108">
        <v>12</v>
      </c>
      <c r="CD58" s="47">
        <f>+CD31</f>
        <v>41.1</v>
      </c>
      <c r="CI58" s="102">
        <f>+CI56+CH57</f>
        <v>40.810126763844508</v>
      </c>
      <c r="CK58" s="102">
        <f>+CK56+CJ57</f>
        <v>0.30558965935370314</v>
      </c>
      <c r="CN58" s="108">
        <v>12</v>
      </c>
      <c r="CO58" s="47">
        <f>+CO31</f>
        <v>0</v>
      </c>
      <c r="CT58" s="102">
        <f>+CT56+CS57</f>
        <v>-0.32281011663486581</v>
      </c>
      <c r="CV58" s="102">
        <f>+CV56+CU57</f>
        <v>-0.99995970814673085</v>
      </c>
      <c r="CX58" s="108">
        <v>12</v>
      </c>
      <c r="CY58" s="47">
        <f>+CY31</f>
        <v>0</v>
      </c>
      <c r="DD58" s="102">
        <f>+DD56+DC57</f>
        <v>-0.21871906204096092</v>
      </c>
      <c r="DF58" s="102">
        <f>+DF56+DE57</f>
        <v>-2.1869688360521753</v>
      </c>
      <c r="DH58" s="108">
        <v>12</v>
      </c>
      <c r="DI58" s="47">
        <f>+DI31</f>
        <v>0</v>
      </c>
      <c r="DN58" s="102">
        <f>+DN56+DM57</f>
        <v>-0.33071408741406572</v>
      </c>
      <c r="DP58" s="102">
        <f>+DP56+DO57</f>
        <v>-2.0873794058344672</v>
      </c>
      <c r="DR58" s="108">
        <v>12</v>
      </c>
      <c r="DS58" s="47">
        <f>+DS31</f>
        <v>0</v>
      </c>
      <c r="DX58" s="102">
        <f>+DX56+DW57</f>
        <v>-0.16888432281724519</v>
      </c>
      <c r="DZ58" s="102">
        <f>+DZ56+DY57</f>
        <v>-1.2546416489764372</v>
      </c>
    </row>
    <row r="59" spans="1:130" x14ac:dyDescent="0.25">
      <c r="A59" s="108"/>
      <c r="C59" s="108">
        <f>+B60-B58</f>
        <v>15.402307692307694</v>
      </c>
      <c r="D59" s="47">
        <f>+C31</f>
        <v>0</v>
      </c>
      <c r="E59" s="102">
        <f>+D59*(E$35/180)</f>
        <v>0</v>
      </c>
      <c r="F59" s="102">
        <f>+COS(E59)*C59</f>
        <v>15.402307692307694</v>
      </c>
      <c r="H59" s="102">
        <f>+SIN(E59)*C59</f>
        <v>0</v>
      </c>
      <c r="K59" s="108"/>
      <c r="M59" s="108">
        <f>+L60-L58</f>
        <v>0</v>
      </c>
      <c r="N59" s="47">
        <f>+M31</f>
        <v>0</v>
      </c>
      <c r="O59" s="102">
        <f>+N59*(O$35/180)</f>
        <v>0</v>
      </c>
      <c r="P59" s="102">
        <f>+COS(O59)*M59</f>
        <v>0</v>
      </c>
      <c r="R59" s="102">
        <f>+SIN(O59)*M59</f>
        <v>0</v>
      </c>
      <c r="U59" s="108"/>
      <c r="W59" s="108">
        <f>+V60-V58</f>
        <v>0</v>
      </c>
      <c r="X59" s="47">
        <f>+W31</f>
        <v>0</v>
      </c>
      <c r="Y59" s="102">
        <f>+X59*(Y$35/180)</f>
        <v>0</v>
      </c>
      <c r="Z59" s="102">
        <f>+COS(Y59)*W59</f>
        <v>0</v>
      </c>
      <c r="AB59" s="102">
        <f>+SIN(Y59)*W59</f>
        <v>0</v>
      </c>
      <c r="AE59" s="108"/>
      <c r="AG59" s="108">
        <f>+AF60-AF58</f>
        <v>0</v>
      </c>
      <c r="AH59" s="47">
        <f>+AG31</f>
        <v>0</v>
      </c>
      <c r="AI59" s="102">
        <f>+AH59*(AI$35/180)</f>
        <v>0</v>
      </c>
      <c r="AJ59" s="102">
        <f>+COS(AI59)*AG59</f>
        <v>0</v>
      </c>
      <c r="AL59" s="102">
        <f>+SIN(AI59)*AG59</f>
        <v>0</v>
      </c>
      <c r="AO59" s="108"/>
      <c r="AQ59" s="108">
        <f>+AP60-AP58</f>
        <v>0</v>
      </c>
      <c r="AR59" s="47">
        <f>+AQ31</f>
        <v>0</v>
      </c>
      <c r="AS59" s="102">
        <f>+AR59*(AS$35/180)</f>
        <v>0</v>
      </c>
      <c r="AT59" s="102">
        <f>+COS(AS59)*AQ59</f>
        <v>0</v>
      </c>
      <c r="AV59" s="102">
        <f>+SIN(AS59)*AQ59</f>
        <v>0</v>
      </c>
      <c r="AY59" s="108"/>
      <c r="BA59" s="108">
        <f>+AZ60-AZ58</f>
        <v>0</v>
      </c>
      <c r="BB59" s="47">
        <f>+BA31</f>
        <v>0</v>
      </c>
      <c r="BC59" s="102">
        <f>+BB59*(BC$35/180)</f>
        <v>0</v>
      </c>
      <c r="BD59" s="102">
        <f>+COS(BC59)*BA59</f>
        <v>0</v>
      </c>
      <c r="BF59" s="102">
        <f>+SIN(BC59)*BA59</f>
        <v>0</v>
      </c>
      <c r="BI59" s="108"/>
      <c r="BK59" s="108">
        <f>+BJ60-BJ58</f>
        <v>0</v>
      </c>
      <c r="BL59" s="47">
        <f>+BK31</f>
        <v>0</v>
      </c>
      <c r="BM59" s="102">
        <f>+BL59*(BM$35/180)</f>
        <v>0</v>
      </c>
      <c r="BN59" s="102">
        <f>+COS(BM59)*BK59</f>
        <v>0</v>
      </c>
      <c r="BP59" s="102">
        <f>+SIN(BM59)*BK59</f>
        <v>0</v>
      </c>
      <c r="BS59" s="108"/>
      <c r="BU59" s="108">
        <f>+BT60-BT58</f>
        <v>0</v>
      </c>
      <c r="BV59" s="47">
        <f>+BU31</f>
        <v>0</v>
      </c>
      <c r="BW59" s="102">
        <f>+BV59*(BW$35/180)</f>
        <v>0</v>
      </c>
      <c r="BX59" s="102">
        <f>+COS(BW59)*BU59</f>
        <v>0</v>
      </c>
      <c r="BZ59" s="102">
        <f>+SIN(BW59)*BU59</f>
        <v>0</v>
      </c>
      <c r="CC59" s="108"/>
      <c r="CE59" s="108">
        <f>+CD60-CD58</f>
        <v>1.2999999999999972</v>
      </c>
      <c r="CF59" s="47">
        <f>+CE31</f>
        <v>-5</v>
      </c>
      <c r="CG59" s="102">
        <f>+CF59*(CG$35/180)</f>
        <v>-8.7266462599716474E-2</v>
      </c>
      <c r="CH59" s="102">
        <f>+COS(CG59)*CE59</f>
        <v>1.2950531075192664</v>
      </c>
      <c r="CJ59" s="102">
        <f>+SIN(CG59)*CE59</f>
        <v>-0.11330246557195536</v>
      </c>
      <c r="CN59" s="108"/>
      <c r="CP59" s="108">
        <f>+CO60-CO58</f>
        <v>0</v>
      </c>
      <c r="CQ59" s="47">
        <f>+CP31</f>
        <v>0</v>
      </c>
      <c r="CR59" s="102">
        <f>+CQ59*(CR$35/180)</f>
        <v>0</v>
      </c>
      <c r="CS59" s="102">
        <f>+COS(CR59)*CP59</f>
        <v>0</v>
      </c>
      <c r="CU59" s="102">
        <f>+SIN(CR59)*CP59</f>
        <v>0</v>
      </c>
      <c r="CX59" s="108"/>
      <c r="CZ59" s="108">
        <f>+CY60-CY58</f>
        <v>0</v>
      </c>
      <c r="DA59" s="47">
        <f>+CZ31</f>
        <v>0</v>
      </c>
      <c r="DB59" s="102">
        <f>+DA59*(DB$35/180)</f>
        <v>0</v>
      </c>
      <c r="DC59" s="102">
        <f>+COS(DB59)*CZ59</f>
        <v>0</v>
      </c>
      <c r="DE59" s="102">
        <f>+SIN(DB59)*CZ59</f>
        <v>0</v>
      </c>
      <c r="DH59" s="108"/>
      <c r="DJ59" s="108">
        <f>+DI60-DI58</f>
        <v>0</v>
      </c>
      <c r="DK59" s="47">
        <f>+DJ31</f>
        <v>0</v>
      </c>
      <c r="DL59" s="102">
        <f>+DK59*(DL$35/180)</f>
        <v>0</v>
      </c>
      <c r="DM59" s="102">
        <f>+COS(DL59)*DJ59</f>
        <v>0</v>
      </c>
      <c r="DO59" s="102">
        <f>+SIN(DL59)*DJ59</f>
        <v>0</v>
      </c>
      <c r="DR59" s="108"/>
      <c r="DT59" s="108">
        <f>+DS60-DS58</f>
        <v>0</v>
      </c>
      <c r="DU59" s="47">
        <f>+DT31</f>
        <v>0</v>
      </c>
      <c r="DV59" s="102">
        <f>+DU59*(DV$35/180)</f>
        <v>0</v>
      </c>
      <c r="DW59" s="102">
        <f>+COS(DV59)*DT59</f>
        <v>0</v>
      </c>
      <c r="DY59" s="102">
        <f>+SIN(DV59)*DT59</f>
        <v>0</v>
      </c>
    </row>
    <row r="60" spans="1:130" x14ac:dyDescent="0.25">
      <c r="A60" s="108">
        <v>13</v>
      </c>
      <c r="B60" s="1">
        <f>+B32</f>
        <v>15.402307692307694</v>
      </c>
      <c r="G60" s="102">
        <f>+G58+F59</f>
        <v>15.285568278179191</v>
      </c>
      <c r="I60" s="102">
        <f>+I58+H59</f>
        <v>-1.1731507653584521</v>
      </c>
      <c r="K60" s="108">
        <v>13</v>
      </c>
      <c r="L60" s="1">
        <f>+L32</f>
        <v>0</v>
      </c>
      <c r="Q60" s="102">
        <f>+Q58+P59</f>
        <v>-0.21739399965283113</v>
      </c>
      <c r="S60" s="102">
        <f>+S58+R59</f>
        <v>-1.6395354901667707</v>
      </c>
      <c r="U60" s="108">
        <v>13</v>
      </c>
      <c r="V60" s="1">
        <f>+V32</f>
        <v>0</v>
      </c>
      <c r="AA60" s="102">
        <f>+AA58+Z59</f>
        <v>-0.23859226587760674</v>
      </c>
      <c r="AC60" s="102">
        <f>+AC58+AB59</f>
        <v>-1.4042141002398092</v>
      </c>
      <c r="AE60" s="108">
        <v>13</v>
      </c>
      <c r="AF60" s="1">
        <f>+AF32</f>
        <v>0</v>
      </c>
      <c r="AK60" s="102">
        <f>+AK58+AJ59</f>
        <v>-0.74959845930881208</v>
      </c>
      <c r="AM60" s="102">
        <f>+AM58+AL59</f>
        <v>-0.32574351813417302</v>
      </c>
      <c r="AO60" s="108">
        <v>13</v>
      </c>
      <c r="AP60" s="1">
        <f>+AP32</f>
        <v>0</v>
      </c>
      <c r="AU60" s="102">
        <f>+AU58+AT59</f>
        <v>-4.4650378251455791E-2</v>
      </c>
      <c r="AW60" s="102">
        <f>+AW58+AV59</f>
        <v>-0.12554653000552937</v>
      </c>
      <c r="AY60" s="108">
        <v>13</v>
      </c>
      <c r="AZ60" s="1">
        <f>+AZ32</f>
        <v>0</v>
      </c>
      <c r="BE60" s="102">
        <f>+BE58+BD59</f>
        <v>-0.17994474134530591</v>
      </c>
      <c r="BG60" s="102">
        <f>+BG58+BF59</f>
        <v>4.2407601263208999E-2</v>
      </c>
      <c r="BI60" s="108">
        <v>13</v>
      </c>
      <c r="BJ60" s="1">
        <f>+BJ32</f>
        <v>0</v>
      </c>
      <c r="BO60" s="102">
        <f>+BO58+BN59</f>
        <v>-0.86800998428265252</v>
      </c>
      <c r="BQ60" s="102">
        <f>+BQ58+BP59</f>
        <v>-1.7293172350942396</v>
      </c>
      <c r="BS60" s="108">
        <v>13</v>
      </c>
      <c r="BT60" s="1">
        <f>+BT32</f>
        <v>0</v>
      </c>
      <c r="BY60" s="102">
        <f>+BY58+BX59</f>
        <v>-5.9034067972543625E-2</v>
      </c>
      <c r="CA60" s="102">
        <f>+CA58+BZ59</f>
        <v>9.6962189961243284E-3</v>
      </c>
      <c r="CC60" s="108">
        <v>13</v>
      </c>
      <c r="CD60" s="1">
        <f>+CD32</f>
        <v>42.4</v>
      </c>
      <c r="CI60" s="102">
        <f>+CI58+CH59</f>
        <v>42.105179871363774</v>
      </c>
      <c r="CK60" s="102">
        <f>+CK58+CJ59</f>
        <v>0.19228719378174777</v>
      </c>
      <c r="CN60" s="108">
        <v>13</v>
      </c>
      <c r="CO60" s="1">
        <f>+CO32</f>
        <v>0</v>
      </c>
      <c r="CT60" s="102">
        <f>+CT58+CS59</f>
        <v>-0.32281011663486581</v>
      </c>
      <c r="CV60" s="102">
        <f>+CV58+CU59</f>
        <v>-0.99995970814673085</v>
      </c>
      <c r="CX60" s="108">
        <v>13</v>
      </c>
      <c r="CY60" s="1">
        <f>+CY32</f>
        <v>0</v>
      </c>
      <c r="DD60" s="102">
        <f>+DD58+DC59</f>
        <v>-0.21871906204096092</v>
      </c>
      <c r="DF60" s="102">
        <f>+DF58+DE59</f>
        <v>-2.1869688360521753</v>
      </c>
      <c r="DH60" s="108">
        <v>13</v>
      </c>
      <c r="DI60" s="1">
        <f>+DI32</f>
        <v>0</v>
      </c>
      <c r="DN60" s="102">
        <f>+DN58+DM59</f>
        <v>-0.33071408741406572</v>
      </c>
      <c r="DP60" s="102">
        <f>+DP58+DO59</f>
        <v>-2.0873794058344672</v>
      </c>
      <c r="DR60" s="108">
        <v>13</v>
      </c>
      <c r="DS60" s="1">
        <f>+DS32</f>
        <v>0</v>
      </c>
      <c r="DX60" s="102">
        <f>+DX58+DW59</f>
        <v>-0.16888432281724519</v>
      </c>
      <c r="DZ60" s="102">
        <f>+DZ58+DY59</f>
        <v>-1.2546416489764372</v>
      </c>
    </row>
  </sheetData>
  <mergeCells count="39">
    <mergeCell ref="B18:C18"/>
    <mergeCell ref="D18:E18"/>
    <mergeCell ref="Z1:AA1"/>
    <mergeCell ref="N1:O1"/>
    <mergeCell ref="P1:Q1"/>
    <mergeCell ref="R1:S1"/>
    <mergeCell ref="T1:U1"/>
    <mergeCell ref="V1:W1"/>
    <mergeCell ref="X1:Y1"/>
    <mergeCell ref="B1:C1"/>
    <mergeCell ref="D1:E1"/>
    <mergeCell ref="F1:G1"/>
    <mergeCell ref="H1:I1"/>
    <mergeCell ref="J1:K1"/>
    <mergeCell ref="V18:W18"/>
    <mergeCell ref="L1:M1"/>
    <mergeCell ref="CD18:CE18"/>
    <mergeCell ref="CF18:CG18"/>
    <mergeCell ref="CO18:CP18"/>
    <mergeCell ref="CQ18:CR18"/>
    <mergeCell ref="AR18:AS18"/>
    <mergeCell ref="BJ18:BK18"/>
    <mergeCell ref="BL18:BM18"/>
    <mergeCell ref="BT18:BU18"/>
    <mergeCell ref="BV18:BW18"/>
    <mergeCell ref="L18:M18"/>
    <mergeCell ref="N18:O18"/>
    <mergeCell ref="AZ18:BA18"/>
    <mergeCell ref="BB18:BC18"/>
    <mergeCell ref="AF18:AG18"/>
    <mergeCell ref="AH18:AI18"/>
    <mergeCell ref="AP18:AQ18"/>
    <mergeCell ref="X18:Y18"/>
    <mergeCell ref="DS18:DT18"/>
    <mergeCell ref="DU18:DV18"/>
    <mergeCell ref="CY18:CZ18"/>
    <mergeCell ref="DA18:DB18"/>
    <mergeCell ref="DI18:DJ18"/>
    <mergeCell ref="DK18:DL18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2:J66"/>
  <sheetViews>
    <sheetView showGridLines="0" topLeftCell="A34" zoomScaleNormal="100" workbookViewId="0">
      <selection activeCell="A67" sqref="A67"/>
    </sheetView>
  </sheetViews>
  <sheetFormatPr baseColWidth="10" defaultRowHeight="15" x14ac:dyDescent="0.25"/>
  <cols>
    <col min="2" max="2" width="9.42578125" style="108" bestFit="1" customWidth="1"/>
    <col min="5" max="5" width="13.42578125" customWidth="1"/>
  </cols>
  <sheetData>
    <row r="2" spans="4:9" x14ac:dyDescent="0.25">
      <c r="D2" s="1"/>
      <c r="E2" s="1"/>
      <c r="F2" s="1"/>
      <c r="G2" s="1"/>
      <c r="H2" s="1"/>
      <c r="I2" s="1"/>
    </row>
    <row r="3" spans="4:9" x14ac:dyDescent="0.25">
      <c r="D3" s="1"/>
      <c r="E3" s="1"/>
      <c r="F3" s="1"/>
      <c r="G3" s="1"/>
      <c r="H3" s="1"/>
      <c r="I3" s="1"/>
    </row>
    <row r="4" spans="4:9" x14ac:dyDescent="0.25">
      <c r="D4" s="1"/>
      <c r="E4" s="107"/>
      <c r="F4" s="1"/>
      <c r="G4" s="1"/>
      <c r="H4" s="1"/>
      <c r="I4" s="1"/>
    </row>
    <row r="5" spans="4:9" x14ac:dyDescent="0.25">
      <c r="D5" s="1"/>
      <c r="E5" s="1"/>
      <c r="F5" s="1"/>
      <c r="G5" s="1"/>
      <c r="H5" s="1"/>
      <c r="I5" s="1"/>
    </row>
    <row r="6" spans="4:9" x14ac:dyDescent="0.25">
      <c r="D6" s="1"/>
      <c r="E6" s="1"/>
      <c r="F6" s="1"/>
      <c r="G6" s="1"/>
      <c r="H6" s="1"/>
      <c r="I6" s="1"/>
    </row>
    <row r="7" spans="4:9" x14ac:dyDescent="0.25">
      <c r="D7" s="1"/>
      <c r="E7" s="1"/>
      <c r="F7" s="1"/>
      <c r="G7" s="1"/>
      <c r="H7" s="1"/>
      <c r="I7" s="1"/>
    </row>
    <row r="8" spans="4:9" x14ac:dyDescent="0.25">
      <c r="D8" s="1"/>
      <c r="E8" s="1"/>
      <c r="F8" s="1"/>
      <c r="G8" s="1"/>
      <c r="H8" s="1"/>
      <c r="I8" s="1"/>
    </row>
    <row r="11" spans="4:9" x14ac:dyDescent="0.25">
      <c r="D11" s="1"/>
      <c r="E11" s="1"/>
      <c r="F11" s="1"/>
      <c r="G11" s="1"/>
      <c r="H11" s="1"/>
      <c r="I11" s="1"/>
    </row>
    <row r="12" spans="4:9" x14ac:dyDescent="0.25">
      <c r="D12" s="1"/>
      <c r="E12" s="1"/>
      <c r="F12" s="1"/>
      <c r="G12" s="1"/>
      <c r="H12" s="1"/>
      <c r="I12" s="1"/>
    </row>
    <row r="13" spans="4:9" x14ac:dyDescent="0.25">
      <c r="D13" s="1"/>
      <c r="E13" s="107"/>
      <c r="F13" s="1"/>
      <c r="G13" s="1"/>
      <c r="H13" s="1"/>
      <c r="I13" s="1"/>
    </row>
    <row r="14" spans="4:9" x14ac:dyDescent="0.25">
      <c r="D14" s="1"/>
      <c r="E14" s="1"/>
      <c r="F14" s="1"/>
      <c r="G14" s="1"/>
      <c r="H14" s="1"/>
      <c r="I14" s="1"/>
    </row>
    <row r="15" spans="4:9" x14ac:dyDescent="0.25">
      <c r="D15" s="1"/>
      <c r="E15" s="1"/>
      <c r="F15" s="1"/>
      <c r="G15" s="1"/>
      <c r="H15" s="1"/>
      <c r="I15" s="1"/>
    </row>
    <row r="16" spans="4:9" x14ac:dyDescent="0.25">
      <c r="D16" s="1"/>
      <c r="E16" s="1"/>
      <c r="F16" s="1"/>
      <c r="G16" s="1"/>
      <c r="H16" s="1"/>
      <c r="I16" s="1"/>
    </row>
    <row r="17" spans="4:9" x14ac:dyDescent="0.25">
      <c r="D17" s="1"/>
      <c r="E17" s="1"/>
      <c r="F17" s="1"/>
      <c r="G17" s="1"/>
      <c r="H17" s="1"/>
      <c r="I17" s="1"/>
    </row>
    <row r="18" spans="4:9" x14ac:dyDescent="0.25">
      <c r="D18" s="1"/>
      <c r="E18" s="1"/>
      <c r="F18" s="1"/>
      <c r="G18" s="1"/>
      <c r="H18" s="1"/>
      <c r="I18" s="1"/>
    </row>
    <row r="21" spans="4:9" x14ac:dyDescent="0.25">
      <c r="D21" s="1"/>
      <c r="E21" s="1"/>
      <c r="F21" s="1"/>
      <c r="G21" s="1"/>
      <c r="H21" s="1"/>
      <c r="I21" s="1"/>
    </row>
    <row r="22" spans="4:9" x14ac:dyDescent="0.25">
      <c r="D22" s="1"/>
      <c r="E22" s="1"/>
      <c r="F22" s="1"/>
      <c r="G22" s="1"/>
      <c r="H22" s="1"/>
      <c r="I22" s="1"/>
    </row>
    <row r="23" spans="4:9" x14ac:dyDescent="0.25">
      <c r="D23" s="1"/>
      <c r="E23" s="107"/>
      <c r="F23" s="1"/>
      <c r="G23" s="1"/>
      <c r="H23" s="1"/>
      <c r="I23" s="1"/>
    </row>
    <row r="24" spans="4:9" x14ac:dyDescent="0.25">
      <c r="D24" s="1"/>
      <c r="E24" s="1"/>
      <c r="F24" s="1"/>
      <c r="G24" s="1"/>
      <c r="H24" s="1"/>
      <c r="I24" s="1"/>
    </row>
    <row r="25" spans="4:9" x14ac:dyDescent="0.25">
      <c r="D25" s="1"/>
      <c r="E25" s="1"/>
      <c r="F25" s="1"/>
      <c r="G25" s="1"/>
      <c r="H25" s="1"/>
      <c r="I25" s="1"/>
    </row>
    <row r="26" spans="4:9" x14ac:dyDescent="0.25">
      <c r="D26" s="1"/>
      <c r="E26" s="1"/>
      <c r="F26" s="1"/>
      <c r="G26" s="1"/>
      <c r="H26" s="1"/>
      <c r="I26" s="1"/>
    </row>
    <row r="27" spans="4:9" x14ac:dyDescent="0.25">
      <c r="D27" s="1"/>
      <c r="E27" s="1"/>
      <c r="F27" s="1"/>
      <c r="G27" s="1"/>
      <c r="H27" s="1"/>
      <c r="I27" s="1"/>
    </row>
    <row r="28" spans="4:9" x14ac:dyDescent="0.25">
      <c r="D28" s="1"/>
      <c r="E28" s="1"/>
      <c r="F28" s="1"/>
      <c r="G28" s="1"/>
      <c r="H28" s="1"/>
      <c r="I28" s="1"/>
    </row>
    <row r="35" spans="2:10" x14ac:dyDescent="0.25">
      <c r="C35" s="339" t="s">
        <v>10</v>
      </c>
      <c r="D35" s="339"/>
    </row>
    <row r="36" spans="2:10" x14ac:dyDescent="0.25">
      <c r="C36" s="69" t="s">
        <v>22</v>
      </c>
      <c r="D36" s="69" t="s">
        <v>32</v>
      </c>
    </row>
    <row r="37" spans="2:10" x14ac:dyDescent="0.25">
      <c r="C37" s="69">
        <v>0</v>
      </c>
      <c r="D37" s="69">
        <v>0</v>
      </c>
    </row>
    <row r="38" spans="2:10" x14ac:dyDescent="0.25">
      <c r="C38" s="69">
        <v>1.81</v>
      </c>
      <c r="D38" s="69">
        <v>12</v>
      </c>
    </row>
    <row r="39" spans="2:10" x14ac:dyDescent="0.25">
      <c r="C39" s="69">
        <v>3.56</v>
      </c>
      <c r="D39" s="69">
        <v>3</v>
      </c>
    </row>
    <row r="40" spans="2:10" x14ac:dyDescent="0.25">
      <c r="C40" s="69">
        <v>4.25</v>
      </c>
      <c r="D40" s="69">
        <v>-90</v>
      </c>
    </row>
    <row r="41" spans="2:10" x14ac:dyDescent="0.25">
      <c r="C41" s="69">
        <v>4.96</v>
      </c>
      <c r="D41" s="69">
        <v>-3</v>
      </c>
    </row>
    <row r="42" spans="2:10" x14ac:dyDescent="0.25">
      <c r="C42" s="113">
        <f>+'11-Jul-2019 P graficas(m)'!H8</f>
        <v>5.26</v>
      </c>
      <c r="D42" s="114"/>
    </row>
    <row r="44" spans="2:10" ht="105" x14ac:dyDescent="0.25">
      <c r="B44" s="103" t="s">
        <v>167</v>
      </c>
      <c r="C44" s="103" t="s">
        <v>169</v>
      </c>
      <c r="D44" s="103" t="s">
        <v>168</v>
      </c>
      <c r="E44" s="103" t="s">
        <v>165</v>
      </c>
      <c r="F44" s="103" t="s">
        <v>166</v>
      </c>
      <c r="G44" s="103" t="s">
        <v>153</v>
      </c>
      <c r="H44" s="103" t="s">
        <v>156</v>
      </c>
      <c r="I44" s="103" t="s">
        <v>154</v>
      </c>
      <c r="J44" s="103" t="s">
        <v>157</v>
      </c>
    </row>
    <row r="45" spans="2:10" ht="22.5" x14ac:dyDescent="0.25">
      <c r="B45" s="103"/>
      <c r="C45" s="103"/>
      <c r="D45" s="103"/>
      <c r="E45" s="103"/>
      <c r="F45" s="104">
        <f>+PI()</f>
        <v>3.1415926535897931</v>
      </c>
      <c r="G45" s="109" t="s">
        <v>159</v>
      </c>
      <c r="H45" s="104"/>
      <c r="I45" s="109" t="s">
        <v>164</v>
      </c>
      <c r="J45" s="103"/>
    </row>
    <row r="46" spans="2:10" x14ac:dyDescent="0.25">
      <c r="B46" s="108">
        <v>1</v>
      </c>
      <c r="C46" s="108">
        <f>+C37</f>
        <v>0</v>
      </c>
      <c r="D46" s="108"/>
      <c r="E46" s="108"/>
      <c r="H46">
        <v>0</v>
      </c>
      <c r="J46">
        <v>0</v>
      </c>
    </row>
    <row r="47" spans="2:10" x14ac:dyDescent="0.25">
      <c r="C47" s="108"/>
      <c r="D47" s="108">
        <f>+C48-C46</f>
        <v>1.81</v>
      </c>
      <c r="E47" s="108">
        <f>+D37</f>
        <v>0</v>
      </c>
      <c r="F47" s="101">
        <f>+E47*($F$45/180)</f>
        <v>0</v>
      </c>
      <c r="G47" s="112">
        <f>+COS(F47)*D47</f>
        <v>1.81</v>
      </c>
      <c r="H47" s="101"/>
      <c r="I47" s="111">
        <f>+SIN(F47)*D47</f>
        <v>0</v>
      </c>
      <c r="J47" s="111"/>
    </row>
    <row r="48" spans="2:10" x14ac:dyDescent="0.25">
      <c r="B48" s="108">
        <v>2</v>
      </c>
      <c r="C48" s="108">
        <f>+C38</f>
        <v>1.81</v>
      </c>
      <c r="D48" s="108"/>
      <c r="E48" s="108"/>
      <c r="H48" s="110">
        <f>+H46+G47</f>
        <v>1.81</v>
      </c>
      <c r="J48" s="111">
        <f>+J46+I47</f>
        <v>0</v>
      </c>
    </row>
    <row r="49" spans="1:10" x14ac:dyDescent="0.25">
      <c r="C49" s="108"/>
      <c r="D49" s="108">
        <f>+C50-C48</f>
        <v>1.75</v>
      </c>
      <c r="E49" s="108">
        <f>+D38</f>
        <v>12</v>
      </c>
      <c r="F49" s="101">
        <f>+E49*($F$45/180)</f>
        <v>0.20943951023931956</v>
      </c>
      <c r="G49" s="112">
        <f>+COS(F49)*D49</f>
        <v>1.71175830128416</v>
      </c>
      <c r="H49" s="101"/>
      <c r="I49" s="111">
        <f>+SIN(F49)*D49</f>
        <v>0.36384545893107884</v>
      </c>
    </row>
    <row r="50" spans="1:10" x14ac:dyDescent="0.25">
      <c r="B50" s="108">
        <v>3</v>
      </c>
      <c r="C50" s="108">
        <f>+C39</f>
        <v>3.56</v>
      </c>
      <c r="D50" s="108"/>
      <c r="E50" s="108"/>
      <c r="H50" s="110">
        <f>+H48+G49</f>
        <v>3.52175830128416</v>
      </c>
      <c r="J50" s="111">
        <f>+J48+I49</f>
        <v>0.36384545893107884</v>
      </c>
    </row>
    <row r="51" spans="1:10" x14ac:dyDescent="0.25">
      <c r="C51" s="108"/>
      <c r="D51" s="108">
        <f>+C52-C50</f>
        <v>0.69</v>
      </c>
      <c r="E51" s="108">
        <f>+D39</f>
        <v>3</v>
      </c>
      <c r="F51" s="101">
        <f>+E51*($F$45/180)</f>
        <v>5.235987755982989E-2</v>
      </c>
      <c r="G51" s="112">
        <f>+COS(F51)*D51</f>
        <v>0.68905437898065591</v>
      </c>
      <c r="H51" s="101"/>
      <c r="I51" s="111">
        <f>+SIN(F51)*D51</f>
        <v>3.6111809807631241E-2</v>
      </c>
    </row>
    <row r="52" spans="1:10" x14ac:dyDescent="0.25">
      <c r="B52" s="108">
        <v>4</v>
      </c>
      <c r="C52" s="108">
        <f>+C40</f>
        <v>4.25</v>
      </c>
      <c r="D52" s="108"/>
      <c r="E52" s="108"/>
      <c r="H52" s="110">
        <f>+H50+G51</f>
        <v>4.2108126802648158</v>
      </c>
      <c r="J52" s="111">
        <f>+J50+I51</f>
        <v>0.39995726873871007</v>
      </c>
    </row>
    <row r="53" spans="1:10" x14ac:dyDescent="0.25">
      <c r="C53" s="108"/>
      <c r="D53" s="108">
        <f>+C54-C52</f>
        <v>0.71</v>
      </c>
      <c r="E53" s="108">
        <f>+D40</f>
        <v>-90</v>
      </c>
      <c r="F53" s="101">
        <f>+E53*($F$45/180)</f>
        <v>-1.5707963267948966</v>
      </c>
      <c r="G53" s="112">
        <f>+COS(F53)*D53</f>
        <v>4.3492770149256008E-17</v>
      </c>
      <c r="H53" s="101"/>
      <c r="I53" s="111">
        <f>+SIN(F53)*D53</f>
        <v>-0.71</v>
      </c>
    </row>
    <row r="54" spans="1:10" x14ac:dyDescent="0.25">
      <c r="B54" s="108">
        <v>4</v>
      </c>
      <c r="C54" s="108">
        <f>+C41</f>
        <v>4.96</v>
      </c>
      <c r="D54" s="108"/>
      <c r="E54" s="108"/>
      <c r="H54" s="110">
        <f>+H52+G53</f>
        <v>4.2108126802648158</v>
      </c>
      <c r="J54" s="111">
        <f>+J52+I53</f>
        <v>-0.31004273126128989</v>
      </c>
    </row>
    <row r="55" spans="1:10" x14ac:dyDescent="0.25">
      <c r="C55" s="108"/>
      <c r="D55" s="108">
        <f>+C56-C54</f>
        <v>0.29999999999999982</v>
      </c>
      <c r="E55" s="108">
        <f>+D41</f>
        <v>-3</v>
      </c>
      <c r="F55" s="101">
        <f>+E55*($F$45/180)</f>
        <v>-5.235987755982989E-2</v>
      </c>
      <c r="G55" s="112">
        <f>+COS(F55)*D55</f>
        <v>0.29958886042637195</v>
      </c>
      <c r="H55" s="101"/>
      <c r="I55" s="111">
        <f>+SIN(F55)*D55</f>
        <v>-1.5700786872883142E-2</v>
      </c>
    </row>
    <row r="56" spans="1:10" x14ac:dyDescent="0.25">
      <c r="B56" s="108">
        <v>6</v>
      </c>
      <c r="C56" s="108">
        <f>+C42</f>
        <v>5.26</v>
      </c>
      <c r="D56" s="108"/>
      <c r="E56" s="108"/>
      <c r="H56" s="110">
        <f>+H54+G55</f>
        <v>4.5104015406911877</v>
      </c>
      <c r="J56" s="111">
        <f>+J54+I55</f>
        <v>-0.32574351813417302</v>
      </c>
    </row>
    <row r="59" spans="1:10" x14ac:dyDescent="0.25">
      <c r="A59" s="339" t="s">
        <v>10</v>
      </c>
      <c r="B59" s="339"/>
      <c r="C59" s="339" t="s">
        <v>10</v>
      </c>
      <c r="D59" s="339"/>
    </row>
    <row r="60" spans="1:10" ht="75" x14ac:dyDescent="0.25">
      <c r="A60" s="117" t="s">
        <v>161</v>
      </c>
      <c r="B60" s="117" t="s">
        <v>160</v>
      </c>
      <c r="C60" s="117" t="s">
        <v>162</v>
      </c>
      <c r="D60" s="117" t="s">
        <v>163</v>
      </c>
    </row>
    <row r="61" spans="1:10" x14ac:dyDescent="0.25">
      <c r="A61" s="69">
        <v>0</v>
      </c>
      <c r="B61" s="69">
        <v>0</v>
      </c>
      <c r="C61" s="115">
        <f>+H46</f>
        <v>0</v>
      </c>
      <c r="D61" s="115">
        <f>+J46</f>
        <v>0</v>
      </c>
    </row>
    <row r="62" spans="1:10" x14ac:dyDescent="0.25">
      <c r="A62" s="69">
        <v>1.81</v>
      </c>
      <c r="B62" s="69">
        <v>12</v>
      </c>
      <c r="C62" s="115">
        <f>+H48</f>
        <v>1.81</v>
      </c>
      <c r="D62" s="115">
        <f>+J48</f>
        <v>0</v>
      </c>
    </row>
    <row r="63" spans="1:10" x14ac:dyDescent="0.25">
      <c r="A63" s="69">
        <v>3.56</v>
      </c>
      <c r="B63" s="69">
        <v>3</v>
      </c>
      <c r="C63" s="115">
        <f>+H50</f>
        <v>3.52175830128416</v>
      </c>
      <c r="D63" s="115">
        <f>+J50</f>
        <v>0.36384545893107884</v>
      </c>
    </row>
    <row r="64" spans="1:10" x14ac:dyDescent="0.25">
      <c r="A64" s="69">
        <v>4.25</v>
      </c>
      <c r="B64" s="69">
        <v>-90</v>
      </c>
      <c r="C64" s="115">
        <f>+H52</f>
        <v>4.2108126802648158</v>
      </c>
      <c r="D64" s="115">
        <f>+J52</f>
        <v>0.39995726873871007</v>
      </c>
    </row>
    <row r="65" spans="1:4" x14ac:dyDescent="0.25">
      <c r="A65" s="69">
        <v>4.96</v>
      </c>
      <c r="B65" s="69">
        <v>-3</v>
      </c>
      <c r="C65" s="115">
        <f>+H54</f>
        <v>4.2108126802648158</v>
      </c>
      <c r="D65" s="115">
        <f>+J54</f>
        <v>-0.31004273126128989</v>
      </c>
    </row>
    <row r="66" spans="1:4" x14ac:dyDescent="0.25">
      <c r="A66" s="113">
        <f>+C42</f>
        <v>5.26</v>
      </c>
      <c r="B66" s="113"/>
      <c r="C66" s="116">
        <f>+H56</f>
        <v>4.5104015406911877</v>
      </c>
      <c r="D66" s="115">
        <f>+J56</f>
        <v>-0.32574351813417302</v>
      </c>
    </row>
  </sheetData>
  <mergeCells count="3">
    <mergeCell ref="C35:D35"/>
    <mergeCell ref="C59:D59"/>
    <mergeCell ref="A59:B59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F8" sqref="F8"/>
    </sheetView>
  </sheetViews>
  <sheetFormatPr baseColWidth="10" defaultRowHeight="15" x14ac:dyDescent="0.25"/>
  <sheetData>
    <row r="1" spans="1:1" x14ac:dyDescent="0.25">
      <c r="A1" s="106" t="s">
        <v>158</v>
      </c>
    </row>
  </sheetData>
  <hyperlinks>
    <hyperlink ref="A1" r:id="rId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32"/>
  <sheetViews>
    <sheetView topLeftCell="A2" workbookViewId="0">
      <selection activeCell="C7" sqref="C7"/>
    </sheetView>
  </sheetViews>
  <sheetFormatPr baseColWidth="10" defaultColWidth="12.7109375" defaultRowHeight="15" x14ac:dyDescent="0.25"/>
  <cols>
    <col min="1" max="16384" width="12.7109375" style="28"/>
  </cols>
  <sheetData>
    <row r="3" spans="1:24" ht="15.75" thickBot="1" x14ac:dyDescent="0.3">
      <c r="C3" s="29"/>
    </row>
    <row r="4" spans="1:24" ht="15.75" thickBot="1" x14ac:dyDescent="0.3">
      <c r="A4" s="268" t="s">
        <v>23</v>
      </c>
      <c r="B4" s="284" t="s">
        <v>6</v>
      </c>
      <c r="C4" s="275" t="s">
        <v>0</v>
      </c>
      <c r="D4" s="276"/>
      <c r="E4" s="276"/>
      <c r="F4" s="276"/>
      <c r="G4" s="276"/>
      <c r="H4" s="277"/>
      <c r="I4" s="360" t="s">
        <v>1</v>
      </c>
      <c r="J4" s="361"/>
      <c r="K4" s="361"/>
      <c r="L4" s="361"/>
      <c r="M4" s="361"/>
      <c r="N4" s="362"/>
      <c r="O4" s="363" t="s">
        <v>2</v>
      </c>
      <c r="P4" s="361"/>
      <c r="Q4" s="361"/>
      <c r="R4" s="361"/>
      <c r="S4" s="361"/>
      <c r="T4" s="364"/>
      <c r="U4" s="294" t="s">
        <v>24</v>
      </c>
      <c r="V4" s="290" t="s">
        <v>25</v>
      </c>
      <c r="W4" s="290" t="s">
        <v>26</v>
      </c>
      <c r="X4" s="278" t="s">
        <v>147</v>
      </c>
    </row>
    <row r="5" spans="1:24" x14ac:dyDescent="0.25">
      <c r="A5" s="326"/>
      <c r="B5" s="285"/>
      <c r="C5" s="268" t="s">
        <v>3</v>
      </c>
      <c r="D5" s="269"/>
      <c r="E5" s="268" t="s">
        <v>4</v>
      </c>
      <c r="F5" s="269"/>
      <c r="G5" s="268" t="s">
        <v>5</v>
      </c>
      <c r="H5" s="269"/>
      <c r="I5" s="268" t="s">
        <v>3</v>
      </c>
      <c r="J5" s="269"/>
      <c r="K5" s="268" t="s">
        <v>4</v>
      </c>
      <c r="L5" s="269"/>
      <c r="M5" s="268" t="s">
        <v>5</v>
      </c>
      <c r="N5" s="269"/>
      <c r="O5" s="268" t="s">
        <v>3</v>
      </c>
      <c r="P5" s="269"/>
      <c r="Q5" s="268" t="s">
        <v>4</v>
      </c>
      <c r="R5" s="269"/>
      <c r="S5" s="268" t="s">
        <v>5</v>
      </c>
      <c r="T5" s="284"/>
      <c r="U5" s="295"/>
      <c r="V5" s="291"/>
      <c r="W5" s="291"/>
      <c r="X5" s="279"/>
    </row>
    <row r="6" spans="1:24" ht="15.75" thickBot="1" x14ac:dyDescent="0.3">
      <c r="A6" s="327"/>
      <c r="B6" s="286"/>
      <c r="C6" s="55" t="s">
        <v>22</v>
      </c>
      <c r="D6" s="9" t="s">
        <v>21</v>
      </c>
      <c r="E6" s="55" t="s">
        <v>22</v>
      </c>
      <c r="F6" s="9" t="s">
        <v>21</v>
      </c>
      <c r="G6" s="55" t="s">
        <v>22</v>
      </c>
      <c r="H6" s="9" t="s">
        <v>21</v>
      </c>
      <c r="I6" s="30" t="s">
        <v>22</v>
      </c>
      <c r="J6" s="31" t="s">
        <v>21</v>
      </c>
      <c r="K6" s="55" t="s">
        <v>22</v>
      </c>
      <c r="L6" s="9" t="s">
        <v>21</v>
      </c>
      <c r="M6" s="55" t="s">
        <v>22</v>
      </c>
      <c r="N6" s="9" t="s">
        <v>21</v>
      </c>
      <c r="O6" s="55" t="s">
        <v>22</v>
      </c>
      <c r="P6" s="9" t="s">
        <v>21</v>
      </c>
      <c r="Q6" s="55" t="s">
        <v>22</v>
      </c>
      <c r="R6" s="9" t="s">
        <v>21</v>
      </c>
      <c r="S6" s="55" t="s">
        <v>22</v>
      </c>
      <c r="T6" s="52" t="s">
        <v>21</v>
      </c>
      <c r="U6" s="296"/>
      <c r="V6" s="292"/>
      <c r="W6" s="292"/>
      <c r="X6" s="280"/>
    </row>
    <row r="7" spans="1:24" x14ac:dyDescent="0.25">
      <c r="A7" s="32">
        <v>0.2298611111111111</v>
      </c>
      <c r="B7" s="50" t="s">
        <v>7</v>
      </c>
      <c r="C7" s="34">
        <v>10.68</v>
      </c>
      <c r="D7" s="35">
        <v>24</v>
      </c>
      <c r="E7" s="34">
        <v>13.98</v>
      </c>
      <c r="F7" s="35">
        <v>25</v>
      </c>
      <c r="G7" s="7" t="s">
        <v>152</v>
      </c>
      <c r="H7" s="67">
        <v>29</v>
      </c>
      <c r="I7" s="34">
        <v>11.5</v>
      </c>
      <c r="J7" s="35">
        <v>24</v>
      </c>
      <c r="K7" s="68">
        <v>13.2</v>
      </c>
      <c r="L7" s="35">
        <v>24</v>
      </c>
      <c r="M7" s="7" t="s">
        <v>152</v>
      </c>
      <c r="N7" s="35">
        <v>30</v>
      </c>
      <c r="O7" s="34">
        <v>7.6099999999999994</v>
      </c>
      <c r="P7" s="35">
        <v>24</v>
      </c>
      <c r="Q7" s="34">
        <v>14.219999999999999</v>
      </c>
      <c r="R7" s="35">
        <v>25</v>
      </c>
      <c r="S7" s="7" t="s">
        <v>152</v>
      </c>
      <c r="T7" s="67">
        <v>30</v>
      </c>
      <c r="U7" s="37">
        <v>24</v>
      </c>
      <c r="V7" s="61" t="s">
        <v>27</v>
      </c>
      <c r="W7" s="61">
        <v>2</v>
      </c>
      <c r="X7" s="359" t="s">
        <v>151</v>
      </c>
    </row>
    <row r="8" spans="1:24" x14ac:dyDescent="0.25">
      <c r="A8" s="40">
        <v>0.24861111111111112</v>
      </c>
      <c r="B8" s="51" t="s">
        <v>8</v>
      </c>
      <c r="C8" s="3">
        <v>10.629999999999999</v>
      </c>
      <c r="D8" s="14">
        <v>24</v>
      </c>
      <c r="E8" s="3">
        <v>15.52</v>
      </c>
      <c r="F8" s="14">
        <v>25</v>
      </c>
      <c r="G8" s="7" t="s">
        <v>152</v>
      </c>
      <c r="H8" s="41">
        <v>28</v>
      </c>
      <c r="I8" s="3">
        <v>8.5799999999999983</v>
      </c>
      <c r="J8" s="14">
        <v>24</v>
      </c>
      <c r="K8" s="42">
        <v>13.14</v>
      </c>
      <c r="L8" s="14">
        <v>24</v>
      </c>
      <c r="M8" s="7" t="s">
        <v>152</v>
      </c>
      <c r="N8" s="14">
        <v>29</v>
      </c>
      <c r="O8" s="3">
        <v>11.52</v>
      </c>
      <c r="P8" s="14">
        <v>24</v>
      </c>
      <c r="Q8" s="3">
        <v>12.55</v>
      </c>
      <c r="R8" s="14">
        <v>25</v>
      </c>
      <c r="S8" s="7" t="s">
        <v>152</v>
      </c>
      <c r="T8" s="41">
        <v>29</v>
      </c>
      <c r="U8" s="57">
        <v>24</v>
      </c>
      <c r="V8" s="62" t="s">
        <v>27</v>
      </c>
      <c r="W8" s="62">
        <v>2</v>
      </c>
      <c r="X8" s="282"/>
    </row>
    <row r="9" spans="1:24" x14ac:dyDescent="0.25">
      <c r="A9" s="40">
        <v>0.25972222222222224</v>
      </c>
      <c r="B9" s="51" t="s">
        <v>9</v>
      </c>
      <c r="C9" s="3">
        <v>10.129999999999999</v>
      </c>
      <c r="D9" s="14">
        <v>24</v>
      </c>
      <c r="E9" s="3">
        <v>15.5</v>
      </c>
      <c r="F9" s="14">
        <v>24</v>
      </c>
      <c r="G9" s="7" t="s">
        <v>152</v>
      </c>
      <c r="H9" s="41">
        <v>29</v>
      </c>
      <c r="I9" s="3">
        <v>11.21</v>
      </c>
      <c r="J9" s="14">
        <v>24</v>
      </c>
      <c r="K9" s="42">
        <v>14.3</v>
      </c>
      <c r="L9" s="14">
        <v>24</v>
      </c>
      <c r="M9" s="7" t="s">
        <v>152</v>
      </c>
      <c r="N9" s="14">
        <v>28</v>
      </c>
      <c r="O9" s="3">
        <v>8.3000000000000007</v>
      </c>
      <c r="P9" s="14">
        <v>24</v>
      </c>
      <c r="Q9" s="3">
        <v>15.52</v>
      </c>
      <c r="R9" s="14">
        <v>25</v>
      </c>
      <c r="S9" s="7" t="s">
        <v>152</v>
      </c>
      <c r="T9" s="41">
        <v>29</v>
      </c>
      <c r="U9" s="57">
        <v>24</v>
      </c>
      <c r="V9" s="62" t="s">
        <v>43</v>
      </c>
      <c r="W9" s="62">
        <v>2</v>
      </c>
      <c r="X9" s="282"/>
    </row>
    <row r="10" spans="1:24" x14ac:dyDescent="0.25">
      <c r="A10" s="40">
        <v>0.27152777777777776</v>
      </c>
      <c r="B10" s="51" t="s">
        <v>10</v>
      </c>
      <c r="C10" s="3">
        <v>11.11</v>
      </c>
      <c r="D10" s="14">
        <v>25</v>
      </c>
      <c r="E10" s="3">
        <v>9.5</v>
      </c>
      <c r="F10" s="14">
        <v>24</v>
      </c>
      <c r="G10" s="7" t="s">
        <v>152</v>
      </c>
      <c r="H10" s="41">
        <v>28</v>
      </c>
      <c r="I10" s="3">
        <v>9.0399999999999991</v>
      </c>
      <c r="J10" s="14">
        <v>24</v>
      </c>
      <c r="K10" s="42">
        <v>10.68</v>
      </c>
      <c r="L10" s="14">
        <v>24</v>
      </c>
      <c r="M10" s="7" t="s">
        <v>152</v>
      </c>
      <c r="N10" s="14">
        <v>29</v>
      </c>
      <c r="O10" s="3">
        <v>7.35</v>
      </c>
      <c r="P10" s="14">
        <v>25</v>
      </c>
      <c r="Q10" s="3">
        <v>11.75</v>
      </c>
      <c r="R10" s="14">
        <v>25</v>
      </c>
      <c r="S10" s="7" t="s">
        <v>152</v>
      </c>
      <c r="T10" s="41">
        <v>29</v>
      </c>
      <c r="U10" s="57">
        <v>25</v>
      </c>
      <c r="V10" s="62" t="s">
        <v>44</v>
      </c>
      <c r="W10" s="62">
        <v>2</v>
      </c>
      <c r="X10" s="282"/>
    </row>
    <row r="11" spans="1:24" x14ac:dyDescent="0.25">
      <c r="A11" s="40">
        <v>0.28472222222222221</v>
      </c>
      <c r="B11" s="51" t="s">
        <v>11</v>
      </c>
      <c r="C11" s="3">
        <v>9</v>
      </c>
      <c r="D11" s="14">
        <v>25</v>
      </c>
      <c r="E11" s="3">
        <v>14.36</v>
      </c>
      <c r="F11" s="14">
        <v>25</v>
      </c>
      <c r="G11" s="7" t="s">
        <v>152</v>
      </c>
      <c r="H11" s="41">
        <v>29</v>
      </c>
      <c r="I11" s="3">
        <v>10.260000000000002</v>
      </c>
      <c r="J11" s="14">
        <v>24</v>
      </c>
      <c r="K11" s="42">
        <v>11.969999999999999</v>
      </c>
      <c r="L11" s="14">
        <v>24</v>
      </c>
      <c r="M11" s="7" t="s">
        <v>152</v>
      </c>
      <c r="N11" s="14">
        <v>26</v>
      </c>
      <c r="O11" s="3">
        <v>8.3999999999999986</v>
      </c>
      <c r="P11" s="14">
        <v>25</v>
      </c>
      <c r="Q11" s="3">
        <v>15.68</v>
      </c>
      <c r="R11" s="14">
        <v>24</v>
      </c>
      <c r="S11" s="7" t="s">
        <v>152</v>
      </c>
      <c r="T11" s="41">
        <v>26</v>
      </c>
      <c r="U11" s="57">
        <v>25</v>
      </c>
      <c r="V11" s="62" t="s">
        <v>92</v>
      </c>
      <c r="W11" s="62">
        <v>2</v>
      </c>
      <c r="X11" s="282"/>
    </row>
    <row r="12" spans="1:24" x14ac:dyDescent="0.25">
      <c r="A12" s="40">
        <v>0.29791666666666666</v>
      </c>
      <c r="B12" s="51" t="s">
        <v>12</v>
      </c>
      <c r="C12" s="3">
        <v>8.8000000000000007</v>
      </c>
      <c r="D12" s="14">
        <v>25</v>
      </c>
      <c r="E12" s="3">
        <v>34.950000000000003</v>
      </c>
      <c r="F12" s="14">
        <v>25</v>
      </c>
      <c r="G12" s="330" t="s">
        <v>38</v>
      </c>
      <c r="H12" s="335"/>
      <c r="I12" s="3">
        <v>8.84</v>
      </c>
      <c r="J12" s="14">
        <v>25</v>
      </c>
      <c r="K12" s="42">
        <v>29.5</v>
      </c>
      <c r="L12" s="14">
        <v>25</v>
      </c>
      <c r="M12" s="330" t="s">
        <v>38</v>
      </c>
      <c r="N12" s="331"/>
      <c r="O12" s="3">
        <v>7.3000000000000007</v>
      </c>
      <c r="P12" s="14">
        <v>25</v>
      </c>
      <c r="Q12" s="3">
        <v>29.65</v>
      </c>
      <c r="R12" s="14">
        <v>25</v>
      </c>
      <c r="S12" s="330" t="s">
        <v>38</v>
      </c>
      <c r="T12" s="331"/>
      <c r="U12" s="57">
        <v>25</v>
      </c>
      <c r="V12" s="62" t="s">
        <v>94</v>
      </c>
      <c r="W12" s="62">
        <v>3</v>
      </c>
      <c r="X12" s="282"/>
    </row>
    <row r="13" spans="1:24" x14ac:dyDescent="0.25">
      <c r="A13" s="40">
        <v>0.3125</v>
      </c>
      <c r="B13" s="51" t="s">
        <v>13</v>
      </c>
      <c r="C13" s="3">
        <v>9.3999999999999986</v>
      </c>
      <c r="D13" s="14">
        <v>25</v>
      </c>
      <c r="E13" s="3">
        <v>22.17</v>
      </c>
      <c r="F13" s="14">
        <v>24</v>
      </c>
      <c r="G13" s="330" t="s">
        <v>38</v>
      </c>
      <c r="H13" s="335"/>
      <c r="I13" s="3">
        <v>9.629999999999999</v>
      </c>
      <c r="J13" s="14">
        <v>25</v>
      </c>
      <c r="K13" s="42">
        <v>21.07</v>
      </c>
      <c r="L13" s="14">
        <v>25</v>
      </c>
      <c r="M13" s="330" t="s">
        <v>38</v>
      </c>
      <c r="N13" s="331"/>
      <c r="O13" s="3">
        <v>8.2600000000000016</v>
      </c>
      <c r="P13" s="14">
        <v>25</v>
      </c>
      <c r="Q13" s="3">
        <v>22.51</v>
      </c>
      <c r="R13" s="14">
        <v>25</v>
      </c>
      <c r="S13" s="330" t="s">
        <v>38</v>
      </c>
      <c r="T13" s="331"/>
      <c r="U13" s="57">
        <v>25</v>
      </c>
      <c r="V13" s="62" t="s">
        <v>94</v>
      </c>
      <c r="W13" s="62">
        <v>3</v>
      </c>
      <c r="X13" s="282"/>
    </row>
    <row r="14" spans="1:24" x14ac:dyDescent="0.25">
      <c r="A14" s="40">
        <v>0.32847222222222222</v>
      </c>
      <c r="B14" s="51" t="s">
        <v>14</v>
      </c>
      <c r="C14" s="3">
        <v>11.3</v>
      </c>
      <c r="D14" s="14">
        <v>25</v>
      </c>
      <c r="E14" s="3">
        <v>11.829999999999998</v>
      </c>
      <c r="F14" s="14">
        <v>25</v>
      </c>
      <c r="G14" s="7" t="s">
        <v>152</v>
      </c>
      <c r="H14" s="41">
        <v>26</v>
      </c>
      <c r="I14" s="3">
        <v>9.3999999999999986</v>
      </c>
      <c r="J14" s="14">
        <v>25</v>
      </c>
      <c r="K14" s="42">
        <v>14.420000000000002</v>
      </c>
      <c r="L14" s="14">
        <v>25</v>
      </c>
      <c r="M14" s="7" t="s">
        <v>152</v>
      </c>
      <c r="N14" s="14">
        <v>26</v>
      </c>
      <c r="O14" s="3">
        <v>8.129999999999999</v>
      </c>
      <c r="P14" s="14">
        <v>25</v>
      </c>
      <c r="Q14" s="3">
        <v>15.649999999999999</v>
      </c>
      <c r="R14" s="14">
        <v>25</v>
      </c>
      <c r="S14" s="7" t="s">
        <v>152</v>
      </c>
      <c r="T14" s="41">
        <v>26</v>
      </c>
      <c r="U14" s="57">
        <v>26</v>
      </c>
      <c r="V14" s="62" t="s">
        <v>42</v>
      </c>
      <c r="W14" s="62">
        <v>2</v>
      </c>
      <c r="X14" s="282"/>
    </row>
    <row r="15" spans="1:24" x14ac:dyDescent="0.25">
      <c r="A15" s="40">
        <v>0.33819444444444446</v>
      </c>
      <c r="B15" s="51" t="s">
        <v>15</v>
      </c>
      <c r="C15" s="3">
        <v>13.05</v>
      </c>
      <c r="D15" s="14">
        <v>25</v>
      </c>
      <c r="E15" s="3">
        <v>35.42</v>
      </c>
      <c r="F15" s="14">
        <v>26</v>
      </c>
      <c r="G15" s="7" t="s">
        <v>152</v>
      </c>
      <c r="H15" s="41">
        <v>30</v>
      </c>
      <c r="I15" s="3">
        <v>11.71</v>
      </c>
      <c r="J15" s="14">
        <v>25</v>
      </c>
      <c r="K15" s="42">
        <v>42.94</v>
      </c>
      <c r="L15" s="14">
        <v>25</v>
      </c>
      <c r="M15" s="7" t="s">
        <v>152</v>
      </c>
      <c r="N15" s="14">
        <v>29</v>
      </c>
      <c r="O15" s="3">
        <v>12.93</v>
      </c>
      <c r="P15" s="14">
        <v>25</v>
      </c>
      <c r="Q15" s="3">
        <v>37.49</v>
      </c>
      <c r="R15" s="14">
        <v>26</v>
      </c>
      <c r="S15" s="7" t="s">
        <v>152</v>
      </c>
      <c r="T15" s="41">
        <v>30</v>
      </c>
      <c r="U15" s="57">
        <v>26</v>
      </c>
      <c r="V15" s="62" t="s">
        <v>27</v>
      </c>
      <c r="W15" s="62">
        <v>3</v>
      </c>
      <c r="X15" s="282"/>
    </row>
    <row r="16" spans="1:24" x14ac:dyDescent="0.25">
      <c r="A16" s="40">
        <v>0.35000000000000003</v>
      </c>
      <c r="B16" s="51" t="s">
        <v>16</v>
      </c>
      <c r="C16" s="3">
        <v>11.350000000000001</v>
      </c>
      <c r="D16" s="14">
        <v>25</v>
      </c>
      <c r="E16" s="3">
        <v>23.93</v>
      </c>
      <c r="F16" s="14">
        <v>25</v>
      </c>
      <c r="G16" s="7" t="s">
        <v>152</v>
      </c>
      <c r="H16" s="41">
        <v>30</v>
      </c>
      <c r="I16" s="3">
        <v>5.3599999999999994</v>
      </c>
      <c r="J16" s="14">
        <v>25</v>
      </c>
      <c r="K16" s="42">
        <v>22.43</v>
      </c>
      <c r="L16" s="14">
        <v>25</v>
      </c>
      <c r="M16" s="7" t="s">
        <v>152</v>
      </c>
      <c r="N16" s="14">
        <v>30</v>
      </c>
      <c r="O16" s="3">
        <v>8.6000000000000014</v>
      </c>
      <c r="P16" s="14">
        <v>25</v>
      </c>
      <c r="Q16" s="3">
        <v>29.799999999999997</v>
      </c>
      <c r="R16" s="14">
        <v>26</v>
      </c>
      <c r="S16" s="7" t="s">
        <v>152</v>
      </c>
      <c r="T16" s="41">
        <v>30</v>
      </c>
      <c r="U16" s="57">
        <v>27</v>
      </c>
      <c r="V16" s="62" t="s">
        <v>27</v>
      </c>
      <c r="W16" s="62">
        <v>2</v>
      </c>
      <c r="X16" s="282"/>
    </row>
    <row r="17" spans="1:24" x14ac:dyDescent="0.25">
      <c r="A17" s="40">
        <v>0.36041666666666666</v>
      </c>
      <c r="B17" s="51" t="s">
        <v>17</v>
      </c>
      <c r="C17" s="3">
        <v>10.32</v>
      </c>
      <c r="D17" s="14">
        <v>25</v>
      </c>
      <c r="E17" s="3">
        <v>22.89</v>
      </c>
      <c r="F17" s="14">
        <v>26</v>
      </c>
      <c r="G17" s="7" t="s">
        <v>152</v>
      </c>
      <c r="H17" s="41">
        <v>31</v>
      </c>
      <c r="I17" s="3">
        <v>11.129999999999999</v>
      </c>
      <c r="J17" s="14">
        <v>25</v>
      </c>
      <c r="K17" s="42">
        <v>21.67</v>
      </c>
      <c r="L17" s="14">
        <v>25</v>
      </c>
      <c r="M17" s="7" t="s">
        <v>152</v>
      </c>
      <c r="N17" s="14">
        <v>30</v>
      </c>
      <c r="O17" s="3">
        <v>9.75</v>
      </c>
      <c r="P17" s="14">
        <v>25</v>
      </c>
      <c r="Q17" s="3">
        <v>15.600000000000001</v>
      </c>
      <c r="R17" s="14">
        <v>25</v>
      </c>
      <c r="S17" s="7" t="s">
        <v>152</v>
      </c>
      <c r="T17" s="41">
        <v>26</v>
      </c>
      <c r="U17" s="57">
        <v>27</v>
      </c>
      <c r="V17" s="62" t="s">
        <v>27</v>
      </c>
      <c r="W17" s="62">
        <v>2</v>
      </c>
      <c r="X17" s="282"/>
    </row>
    <row r="18" spans="1:24" x14ac:dyDescent="0.25">
      <c r="A18" s="40">
        <v>0.37083333333333335</v>
      </c>
      <c r="B18" s="51" t="s">
        <v>18</v>
      </c>
      <c r="C18" s="3">
        <v>10.25</v>
      </c>
      <c r="D18" s="14">
        <v>25</v>
      </c>
      <c r="E18" s="3">
        <v>23.45</v>
      </c>
      <c r="F18" s="14">
        <v>25</v>
      </c>
      <c r="G18" s="7" t="s">
        <v>152</v>
      </c>
      <c r="H18" s="41">
        <v>30</v>
      </c>
      <c r="I18" s="3">
        <v>15.36</v>
      </c>
      <c r="J18" s="14">
        <v>26</v>
      </c>
      <c r="K18" s="42">
        <v>19.399999999999999</v>
      </c>
      <c r="L18" s="14">
        <v>26</v>
      </c>
      <c r="M18" s="7" t="s">
        <v>152</v>
      </c>
      <c r="N18" s="14">
        <v>29</v>
      </c>
      <c r="O18" s="3">
        <v>9.98</v>
      </c>
      <c r="P18" s="14">
        <v>26</v>
      </c>
      <c r="Q18" s="3">
        <v>22.8</v>
      </c>
      <c r="R18" s="14">
        <v>25</v>
      </c>
      <c r="S18" s="7" t="s">
        <v>152</v>
      </c>
      <c r="T18" s="41">
        <v>29</v>
      </c>
      <c r="U18" s="57">
        <v>28</v>
      </c>
      <c r="V18" s="62" t="s">
        <v>27</v>
      </c>
      <c r="W18" s="62">
        <v>2</v>
      </c>
      <c r="X18" s="282"/>
    </row>
    <row r="19" spans="1:24" ht="15.75" thickBot="1" x14ac:dyDescent="0.3">
      <c r="A19" s="44">
        <v>0.38750000000000001</v>
      </c>
      <c r="B19" s="52" t="s">
        <v>19</v>
      </c>
      <c r="C19" s="5">
        <v>7.9600000000000009</v>
      </c>
      <c r="D19" s="15">
        <v>25</v>
      </c>
      <c r="E19" s="5">
        <v>17.399999999999999</v>
      </c>
      <c r="F19" s="15">
        <v>26</v>
      </c>
      <c r="G19" s="332" t="s">
        <v>38</v>
      </c>
      <c r="H19" s="333"/>
      <c r="I19" s="5">
        <v>6.9499999999999993</v>
      </c>
      <c r="J19" s="15">
        <v>25</v>
      </c>
      <c r="K19" s="45">
        <v>18.07</v>
      </c>
      <c r="L19" s="15">
        <v>26</v>
      </c>
      <c r="M19" s="332" t="s">
        <v>38</v>
      </c>
      <c r="N19" s="334"/>
      <c r="O19" s="5">
        <v>9.7899999999999991</v>
      </c>
      <c r="P19" s="15">
        <v>25</v>
      </c>
      <c r="Q19" s="5">
        <v>17.84</v>
      </c>
      <c r="R19" s="15">
        <v>26</v>
      </c>
      <c r="S19" s="332" t="s">
        <v>38</v>
      </c>
      <c r="T19" s="333"/>
      <c r="U19" s="56">
        <v>28</v>
      </c>
      <c r="V19" s="63" t="s">
        <v>42</v>
      </c>
      <c r="W19" s="63">
        <v>1</v>
      </c>
      <c r="X19" s="283"/>
    </row>
    <row r="20" spans="1:24" x14ac:dyDescent="0.25">
      <c r="A20" s="66"/>
      <c r="B20" s="66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</row>
    <row r="21" spans="1:24" x14ac:dyDescent="0.25">
      <c r="A21" s="66"/>
      <c r="B21" s="66"/>
      <c r="C21" s="66"/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</row>
    <row r="22" spans="1:24" x14ac:dyDescent="0.25">
      <c r="A22" s="66"/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</row>
    <row r="23" spans="1:24" x14ac:dyDescent="0.25">
      <c r="A23" s="66"/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</row>
    <row r="24" spans="1:24" x14ac:dyDescent="0.25">
      <c r="A24" s="66"/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</row>
    <row r="25" spans="1:24" x14ac:dyDescent="0.25">
      <c r="A25" s="66"/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</row>
    <row r="26" spans="1:24" x14ac:dyDescent="0.25">
      <c r="A26" s="66"/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</row>
    <row r="27" spans="1:24" x14ac:dyDescent="0.2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</row>
    <row r="28" spans="1:24" x14ac:dyDescent="0.25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</row>
    <row r="29" spans="1:24" x14ac:dyDescent="0.25">
      <c r="A29" s="66"/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</row>
    <row r="30" spans="1:24" x14ac:dyDescent="0.25">
      <c r="A30" s="66"/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</row>
    <row r="31" spans="1:24" x14ac:dyDescent="0.25">
      <c r="A31" s="66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</row>
    <row r="32" spans="1:24" x14ac:dyDescent="0.25">
      <c r="A32" s="66"/>
      <c r="B32" s="66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</row>
  </sheetData>
  <mergeCells count="28">
    <mergeCell ref="X4:X6"/>
    <mergeCell ref="X7:X19"/>
    <mergeCell ref="A4:A6"/>
    <mergeCell ref="B4:B6"/>
    <mergeCell ref="C4:H4"/>
    <mergeCell ref="I4:N4"/>
    <mergeCell ref="O4:T4"/>
    <mergeCell ref="S5:T5"/>
    <mergeCell ref="V4:V6"/>
    <mergeCell ref="W4:W6"/>
    <mergeCell ref="C5:D5"/>
    <mergeCell ref="E5:F5"/>
    <mergeCell ref="G5:H5"/>
    <mergeCell ref="I5:J5"/>
    <mergeCell ref="K5:L5"/>
    <mergeCell ref="M5:N5"/>
    <mergeCell ref="O5:P5"/>
    <mergeCell ref="Q5:R5"/>
    <mergeCell ref="U4:U6"/>
    <mergeCell ref="G19:H19"/>
    <mergeCell ref="M19:N19"/>
    <mergeCell ref="S19:T19"/>
    <mergeCell ref="G12:H12"/>
    <mergeCell ref="M12:N12"/>
    <mergeCell ref="S12:T12"/>
    <mergeCell ref="G13:H13"/>
    <mergeCell ref="M13:N13"/>
    <mergeCell ref="S13:T1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7"/>
  <sheetViews>
    <sheetView topLeftCell="V1" workbookViewId="0">
      <selection activeCell="AE9" sqref="AE9"/>
    </sheetView>
  </sheetViews>
  <sheetFormatPr baseColWidth="10" defaultColWidth="11.42578125" defaultRowHeight="15" x14ac:dyDescent="0.25"/>
  <cols>
    <col min="1" max="16384" width="11.42578125" style="1"/>
  </cols>
  <sheetData>
    <row r="1" spans="1:40" x14ac:dyDescent="0.25">
      <c r="A1" s="1" t="s">
        <v>6</v>
      </c>
      <c r="B1" s="294" t="s">
        <v>7</v>
      </c>
      <c r="C1" s="336"/>
      <c r="D1" s="294" t="s">
        <v>8</v>
      </c>
      <c r="E1" s="336"/>
      <c r="F1" s="294" t="s">
        <v>9</v>
      </c>
      <c r="G1" s="336"/>
      <c r="H1" s="294" t="s">
        <v>10</v>
      </c>
      <c r="I1" s="336"/>
      <c r="J1" s="294" t="s">
        <v>11</v>
      </c>
      <c r="K1" s="336"/>
      <c r="L1" s="294" t="s">
        <v>12</v>
      </c>
      <c r="M1" s="336"/>
      <c r="N1" s="294" t="s">
        <v>13</v>
      </c>
      <c r="O1" s="336"/>
      <c r="P1" s="294" t="s">
        <v>14</v>
      </c>
      <c r="Q1" s="336"/>
      <c r="R1" s="365" t="s">
        <v>15</v>
      </c>
      <c r="S1" s="366"/>
      <c r="T1" s="294" t="s">
        <v>16</v>
      </c>
      <c r="U1" s="336"/>
      <c r="V1" s="294" t="s">
        <v>17</v>
      </c>
      <c r="W1" s="336"/>
      <c r="X1" s="294" t="s">
        <v>18</v>
      </c>
      <c r="Y1" s="336"/>
      <c r="Z1" s="294" t="s">
        <v>19</v>
      </c>
      <c r="AA1" s="336"/>
    </row>
    <row r="2" spans="1:40" ht="15.75" thickBot="1" x14ac:dyDescent="0.3">
      <c r="B2" s="71" t="s">
        <v>22</v>
      </c>
      <c r="C2" s="80" t="s">
        <v>32</v>
      </c>
      <c r="D2" s="71" t="s">
        <v>22</v>
      </c>
      <c r="E2" s="80" t="s">
        <v>32</v>
      </c>
      <c r="F2" s="71" t="s">
        <v>22</v>
      </c>
      <c r="G2" s="80" t="s">
        <v>32</v>
      </c>
      <c r="H2" s="71" t="s">
        <v>22</v>
      </c>
      <c r="I2" s="80" t="s">
        <v>32</v>
      </c>
      <c r="J2" s="71" t="s">
        <v>22</v>
      </c>
      <c r="K2" s="80" t="s">
        <v>32</v>
      </c>
      <c r="L2" s="71" t="s">
        <v>22</v>
      </c>
      <c r="M2" s="80" t="s">
        <v>32</v>
      </c>
      <c r="N2" s="71" t="s">
        <v>22</v>
      </c>
      <c r="O2" s="80" t="s">
        <v>32</v>
      </c>
      <c r="P2" s="71" t="s">
        <v>22</v>
      </c>
      <c r="Q2" s="80" t="s">
        <v>32</v>
      </c>
      <c r="R2" s="71" t="s">
        <v>22</v>
      </c>
      <c r="S2" s="80" t="s">
        <v>32</v>
      </c>
      <c r="T2" s="71" t="s">
        <v>22</v>
      </c>
      <c r="U2" s="80" t="s">
        <v>32</v>
      </c>
      <c r="V2" s="71" t="s">
        <v>22</v>
      </c>
      <c r="W2" s="80" t="s">
        <v>32</v>
      </c>
      <c r="X2" s="71" t="s">
        <v>22</v>
      </c>
      <c r="Y2" s="80" t="s">
        <v>32</v>
      </c>
      <c r="Z2" s="78" t="s">
        <v>22</v>
      </c>
      <c r="AA2" s="80" t="s">
        <v>32</v>
      </c>
    </row>
    <row r="3" spans="1:40" x14ac:dyDescent="0.25">
      <c r="B3" s="72">
        <v>0</v>
      </c>
      <c r="C3" s="73">
        <v>5</v>
      </c>
      <c r="D3" s="72">
        <v>0</v>
      </c>
      <c r="E3" s="74">
        <v>-10</v>
      </c>
      <c r="F3" s="72">
        <v>0</v>
      </c>
      <c r="G3" s="73">
        <v>0</v>
      </c>
      <c r="H3" s="72">
        <v>0</v>
      </c>
      <c r="I3" s="73">
        <v>-25</v>
      </c>
      <c r="J3" s="72">
        <v>0</v>
      </c>
      <c r="K3" s="74">
        <v>0</v>
      </c>
      <c r="L3" s="72">
        <v>0</v>
      </c>
      <c r="M3" s="73">
        <v>-2</v>
      </c>
      <c r="N3" s="72">
        <v>0</v>
      </c>
      <c r="O3" s="73">
        <v>-6</v>
      </c>
      <c r="P3" s="72">
        <v>0</v>
      </c>
      <c r="Q3" s="74">
        <v>0</v>
      </c>
      <c r="R3" s="72">
        <v>0</v>
      </c>
      <c r="S3" s="73">
        <v>0</v>
      </c>
      <c r="T3" s="72">
        <v>0</v>
      </c>
      <c r="U3" s="74">
        <v>0</v>
      </c>
      <c r="V3" s="72">
        <v>0</v>
      </c>
      <c r="W3" s="73">
        <v>-14</v>
      </c>
      <c r="X3" s="72">
        <v>0</v>
      </c>
      <c r="Y3" s="73">
        <v>0</v>
      </c>
      <c r="Z3" s="72">
        <v>0</v>
      </c>
      <c r="AA3" s="73">
        <v>0</v>
      </c>
    </row>
    <row r="4" spans="1:40" ht="15.75" thickBot="1" x14ac:dyDescent="0.3">
      <c r="B4" s="17">
        <v>2.6999999999999993</v>
      </c>
      <c r="C4" s="4">
        <v>-5</v>
      </c>
      <c r="D4" s="17">
        <v>2.41</v>
      </c>
      <c r="E4" s="20">
        <v>-7</v>
      </c>
      <c r="F4" s="17">
        <v>2.3000000000000007</v>
      </c>
      <c r="G4" s="4">
        <v>-37</v>
      </c>
      <c r="H4" s="17">
        <v>9.9999999999999645E-2</v>
      </c>
      <c r="I4" s="4">
        <v>-90</v>
      </c>
      <c r="J4" s="18">
        <v>7.5399999999999991</v>
      </c>
      <c r="K4" s="76">
        <v>-11</v>
      </c>
      <c r="L4" s="17">
        <v>5.76</v>
      </c>
      <c r="M4" s="4">
        <v>-8</v>
      </c>
      <c r="N4" s="17">
        <v>1.7200000000000006</v>
      </c>
      <c r="O4" s="4">
        <v>-3</v>
      </c>
      <c r="P4" s="17">
        <v>3.67</v>
      </c>
      <c r="Q4" s="20">
        <v>5</v>
      </c>
      <c r="R4" s="17">
        <v>2.2100000000000009</v>
      </c>
      <c r="S4" s="4">
        <v>-11</v>
      </c>
      <c r="T4" s="17">
        <v>3.5</v>
      </c>
      <c r="U4" s="20">
        <v>-10</v>
      </c>
      <c r="V4" s="17">
        <v>0.92999999999999972</v>
      </c>
      <c r="W4" s="85">
        <v>-4</v>
      </c>
      <c r="X4" s="17">
        <v>3.42</v>
      </c>
      <c r="Y4" s="85">
        <v>-10</v>
      </c>
      <c r="Z4" s="17">
        <v>14.2</v>
      </c>
      <c r="AA4" s="4">
        <v>-13</v>
      </c>
      <c r="AB4" s="47"/>
      <c r="AC4" s="47"/>
      <c r="AE4" s="47"/>
      <c r="AF4" s="47"/>
      <c r="AH4" s="47"/>
      <c r="AI4" s="47"/>
      <c r="AK4" s="47"/>
      <c r="AL4" s="47"/>
      <c r="AN4" s="47"/>
    </row>
    <row r="5" spans="1:40" x14ac:dyDescent="0.25">
      <c r="B5" s="17">
        <v>3.25</v>
      </c>
      <c r="C5" s="4">
        <v>-10</v>
      </c>
      <c r="D5" s="17">
        <v>4.0600000000000005</v>
      </c>
      <c r="E5" s="20">
        <v>-14</v>
      </c>
      <c r="F5" s="17">
        <v>2.8000000000000007</v>
      </c>
      <c r="G5" s="4">
        <v>-20</v>
      </c>
      <c r="H5" s="17">
        <v>0.5</v>
      </c>
      <c r="I5" s="4">
        <v>-16</v>
      </c>
      <c r="J5" s="42">
        <v>11.969999999999999</v>
      </c>
      <c r="L5" s="17">
        <v>6.4</v>
      </c>
      <c r="M5" s="4">
        <v>-15</v>
      </c>
      <c r="N5" s="17">
        <v>4.8000000000000007</v>
      </c>
      <c r="O5" s="4">
        <v>0</v>
      </c>
      <c r="P5" s="17">
        <v>8.4400000000000013</v>
      </c>
      <c r="Q5" s="20">
        <v>0</v>
      </c>
      <c r="R5" s="17">
        <v>5.6999999999999993</v>
      </c>
      <c r="S5" s="4">
        <v>0</v>
      </c>
      <c r="T5" s="17">
        <v>4.8000000000000007</v>
      </c>
      <c r="U5" s="20">
        <v>0</v>
      </c>
      <c r="V5" s="17">
        <v>6.8000000000000007</v>
      </c>
      <c r="W5" s="85">
        <v>0</v>
      </c>
      <c r="X5" s="17">
        <v>5.24</v>
      </c>
      <c r="Y5" s="85">
        <v>-12</v>
      </c>
      <c r="Z5" s="17">
        <v>15.239999999999998</v>
      </c>
      <c r="AA5" s="4">
        <v>-14</v>
      </c>
      <c r="AB5" s="47"/>
      <c r="AC5" s="47"/>
      <c r="AE5" s="47"/>
      <c r="AF5" s="47"/>
      <c r="AH5" s="47"/>
      <c r="AI5" s="47"/>
      <c r="AK5" s="47"/>
      <c r="AL5" s="47"/>
      <c r="AN5" s="47"/>
    </row>
    <row r="6" spans="1:40" ht="15.75" thickBot="1" x14ac:dyDescent="0.3">
      <c r="B6" s="18">
        <v>11.3</v>
      </c>
      <c r="C6" s="6">
        <v>-5</v>
      </c>
      <c r="D6" s="18">
        <v>6.85</v>
      </c>
      <c r="E6" s="76">
        <v>-10</v>
      </c>
      <c r="F6" s="17">
        <v>3.3000000000000007</v>
      </c>
      <c r="G6" s="90">
        <v>-11</v>
      </c>
      <c r="H6" s="18">
        <v>1</v>
      </c>
      <c r="I6" s="6">
        <v>-11</v>
      </c>
      <c r="L6" s="17">
        <v>7.1999999999999993</v>
      </c>
      <c r="M6" s="4">
        <v>0</v>
      </c>
      <c r="N6" s="17">
        <v>6.9</v>
      </c>
      <c r="O6" s="4">
        <v>-25</v>
      </c>
      <c r="P6" s="17">
        <v>9.5</v>
      </c>
      <c r="Q6" s="20">
        <v>-35</v>
      </c>
      <c r="R6" s="17">
        <v>7.0600000000000005</v>
      </c>
      <c r="S6" s="4">
        <v>-22</v>
      </c>
      <c r="T6" s="17">
        <v>10.899999999999999</v>
      </c>
      <c r="U6" s="20">
        <v>-8</v>
      </c>
      <c r="V6" s="17">
        <v>10.7</v>
      </c>
      <c r="W6" s="85">
        <v>3</v>
      </c>
      <c r="X6" s="17">
        <v>8.1000000000000014</v>
      </c>
      <c r="Y6" s="87">
        <v>-5</v>
      </c>
      <c r="Z6" s="17">
        <v>17</v>
      </c>
      <c r="AA6" s="6">
        <v>-15</v>
      </c>
      <c r="AB6" s="47"/>
      <c r="AC6" s="47"/>
      <c r="AE6" s="47"/>
      <c r="AF6" s="47"/>
      <c r="AH6" s="47"/>
      <c r="AI6" s="47"/>
      <c r="AK6" s="47"/>
      <c r="AL6" s="47"/>
      <c r="AN6" s="47"/>
    </row>
    <row r="7" spans="1:40" ht="15.75" thickBot="1" x14ac:dyDescent="0.3">
      <c r="B7" s="68">
        <v>13.2</v>
      </c>
      <c r="D7" s="42">
        <v>13.14</v>
      </c>
      <c r="F7" s="17">
        <v>4.0999999999999996</v>
      </c>
      <c r="G7" s="4">
        <v>-8</v>
      </c>
      <c r="H7" s="42">
        <v>10.68</v>
      </c>
      <c r="L7" s="17">
        <v>11.3</v>
      </c>
      <c r="M7" s="4">
        <v>4</v>
      </c>
      <c r="N7" s="17">
        <v>7.3000000000000007</v>
      </c>
      <c r="O7" s="4">
        <v>-90</v>
      </c>
      <c r="P7" s="17">
        <v>9.6000000000000014</v>
      </c>
      <c r="Q7" s="20">
        <v>-90</v>
      </c>
      <c r="R7" s="17">
        <v>8.3999999999999986</v>
      </c>
      <c r="S7" s="4">
        <v>-10</v>
      </c>
      <c r="T7" s="18">
        <v>14</v>
      </c>
      <c r="U7" s="76">
        <v>-10</v>
      </c>
      <c r="V7" s="17">
        <v>16.18</v>
      </c>
      <c r="W7" s="91">
        <v>0</v>
      </c>
      <c r="X7" s="17">
        <v>19.399999999999999</v>
      </c>
      <c r="Y7" s="92"/>
      <c r="Z7" s="17">
        <v>18.07</v>
      </c>
      <c r="AB7" s="47"/>
      <c r="AC7" s="47"/>
      <c r="AE7" s="47"/>
      <c r="AF7" s="47"/>
      <c r="AH7" s="47"/>
      <c r="AI7" s="47"/>
      <c r="AJ7" s="47"/>
      <c r="AK7" s="47"/>
      <c r="AL7" s="47"/>
      <c r="AM7" s="47"/>
      <c r="AN7" s="47"/>
    </row>
    <row r="8" spans="1:40" ht="15.75" thickBot="1" x14ac:dyDescent="0.3">
      <c r="F8" s="18">
        <v>10.5</v>
      </c>
      <c r="G8" s="6">
        <v>-10</v>
      </c>
      <c r="L8" s="17">
        <v>13.8</v>
      </c>
      <c r="M8" s="4">
        <v>0</v>
      </c>
      <c r="N8" s="17">
        <v>7.5</v>
      </c>
      <c r="O8" s="4">
        <v>5</v>
      </c>
      <c r="P8" s="17">
        <v>10.199999999999999</v>
      </c>
      <c r="Q8" s="20">
        <v>-36</v>
      </c>
      <c r="R8" s="17">
        <v>10.100000000000001</v>
      </c>
      <c r="S8" s="4">
        <v>0</v>
      </c>
      <c r="T8" s="42">
        <v>22.43</v>
      </c>
      <c r="V8" s="17">
        <v>17.52</v>
      </c>
      <c r="W8" s="85">
        <v>-12</v>
      </c>
      <c r="Y8" s="47"/>
      <c r="Z8" s="47"/>
      <c r="AB8" s="47"/>
      <c r="AC8" s="47"/>
      <c r="AD8" s="47"/>
      <c r="AE8" s="47"/>
      <c r="AF8" s="47"/>
      <c r="AH8" s="47"/>
      <c r="AI8" s="47"/>
      <c r="AJ8" s="47"/>
      <c r="AK8" s="47"/>
      <c r="AL8" s="47"/>
      <c r="AM8" s="47"/>
      <c r="AN8" s="47"/>
    </row>
    <row r="9" spans="1:40" ht="15.75" thickBot="1" x14ac:dyDescent="0.3">
      <c r="F9" s="42">
        <v>14.3</v>
      </c>
      <c r="L9" s="17">
        <v>15.36</v>
      </c>
      <c r="M9" s="4">
        <v>-5</v>
      </c>
      <c r="N9" s="17">
        <v>13.399999999999999</v>
      </c>
      <c r="O9" s="4">
        <v>-10</v>
      </c>
      <c r="P9" s="18">
        <v>11.8</v>
      </c>
      <c r="Q9" s="76">
        <v>-18</v>
      </c>
      <c r="R9" s="17">
        <v>14.100000000000001</v>
      </c>
      <c r="S9" s="4">
        <v>-13</v>
      </c>
      <c r="V9" s="18">
        <v>18.96</v>
      </c>
      <c r="W9" s="87">
        <v>-10</v>
      </c>
      <c r="Y9" s="47"/>
      <c r="Z9" s="47"/>
      <c r="AB9" s="47"/>
      <c r="AC9" s="47"/>
      <c r="AD9" s="47"/>
      <c r="AE9" s="47"/>
      <c r="AF9" s="47"/>
      <c r="AH9" s="47"/>
      <c r="AI9" s="47"/>
      <c r="AJ9" s="47"/>
      <c r="AK9" s="47"/>
      <c r="AL9" s="47"/>
      <c r="AM9" s="47"/>
      <c r="AN9" s="47"/>
    </row>
    <row r="10" spans="1:40" ht="15.75" thickBot="1" x14ac:dyDescent="0.3">
      <c r="L10" s="17">
        <v>20.5</v>
      </c>
      <c r="M10" s="4">
        <v>4</v>
      </c>
      <c r="N10" s="18">
        <v>14.7</v>
      </c>
      <c r="O10" s="6">
        <v>-13</v>
      </c>
      <c r="P10" s="42">
        <v>14.420000000000002</v>
      </c>
      <c r="Q10" s="49"/>
      <c r="R10" s="17">
        <v>21.6</v>
      </c>
      <c r="S10" s="4">
        <v>0</v>
      </c>
      <c r="V10" s="42">
        <v>21.67</v>
      </c>
      <c r="W10" s="47"/>
      <c r="X10" s="47"/>
      <c r="Y10" s="47"/>
      <c r="Z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</row>
    <row r="11" spans="1:40" x14ac:dyDescent="0.25">
      <c r="L11" s="17">
        <v>23.86</v>
      </c>
      <c r="M11" s="4">
        <v>0</v>
      </c>
      <c r="N11" s="42">
        <v>21.07</v>
      </c>
      <c r="R11" s="17">
        <v>38.200000000000003</v>
      </c>
      <c r="S11" s="4">
        <v>-6</v>
      </c>
      <c r="W11" s="47"/>
      <c r="X11" s="47"/>
      <c r="Y11" s="47"/>
      <c r="Z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</row>
    <row r="12" spans="1:40" ht="15.75" thickBot="1" x14ac:dyDescent="0.3">
      <c r="L12" s="18">
        <v>25.4</v>
      </c>
      <c r="M12" s="6">
        <v>-11</v>
      </c>
      <c r="R12" s="18">
        <v>39.9</v>
      </c>
      <c r="S12" s="6">
        <v>-8</v>
      </c>
      <c r="W12" s="47"/>
      <c r="X12" s="47"/>
      <c r="Y12" s="47"/>
      <c r="Z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</row>
    <row r="13" spans="1:40" x14ac:dyDescent="0.25">
      <c r="L13" s="42">
        <v>29.5</v>
      </c>
      <c r="R13" s="42">
        <v>42.94</v>
      </c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</row>
    <row r="14" spans="1:40" x14ac:dyDescent="0.25">
      <c r="B14" s="102">
        <f>B7</f>
        <v>13.2</v>
      </c>
      <c r="C14" s="102">
        <f t="shared" ref="C14:AA14" si="0">AVERAGE(C4:C13)</f>
        <v>-6.666666666666667</v>
      </c>
      <c r="D14" s="102">
        <f>D7</f>
        <v>13.14</v>
      </c>
      <c r="E14" s="102">
        <f t="shared" si="0"/>
        <v>-10.333333333333334</v>
      </c>
      <c r="F14" s="102">
        <f>F9</f>
        <v>14.3</v>
      </c>
      <c r="G14" s="102">
        <f t="shared" si="0"/>
        <v>-17.2</v>
      </c>
      <c r="H14" s="102">
        <f>H7</f>
        <v>10.68</v>
      </c>
      <c r="I14" s="102">
        <f t="shared" si="0"/>
        <v>-39</v>
      </c>
      <c r="J14" s="102">
        <f>J5</f>
        <v>11.969999999999999</v>
      </c>
      <c r="K14" s="102">
        <f t="shared" si="0"/>
        <v>-11</v>
      </c>
      <c r="L14" s="102">
        <f>L13</f>
        <v>29.5</v>
      </c>
      <c r="M14" s="102">
        <f t="shared" si="0"/>
        <v>-3.4444444444444446</v>
      </c>
      <c r="N14" s="102">
        <f>N11</f>
        <v>21.07</v>
      </c>
      <c r="O14" s="102">
        <f t="shared" si="0"/>
        <v>-19.428571428571427</v>
      </c>
      <c r="P14" s="102">
        <f>P10</f>
        <v>14.420000000000002</v>
      </c>
      <c r="Q14" s="102">
        <f t="shared" si="0"/>
        <v>-29</v>
      </c>
      <c r="R14" s="102">
        <f>R13</f>
        <v>42.94</v>
      </c>
      <c r="S14" s="102">
        <f t="shared" si="0"/>
        <v>-7.7777777777777777</v>
      </c>
      <c r="T14" s="102">
        <f>T8</f>
        <v>22.43</v>
      </c>
      <c r="U14" s="102">
        <f t="shared" si="0"/>
        <v>-7</v>
      </c>
      <c r="V14" s="102">
        <f>V10</f>
        <v>21.67</v>
      </c>
      <c r="W14" s="102">
        <f t="shared" si="0"/>
        <v>-3.8333333333333335</v>
      </c>
      <c r="X14" s="102">
        <f>X7</f>
        <v>19.399999999999999</v>
      </c>
      <c r="Y14" s="102">
        <f t="shared" si="0"/>
        <v>-9</v>
      </c>
      <c r="Z14" s="102">
        <f>Z7</f>
        <v>18.07</v>
      </c>
      <c r="AA14" s="102">
        <f t="shared" si="0"/>
        <v>-14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</row>
    <row r="15" spans="1:40" x14ac:dyDescent="0.25"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</row>
    <row r="16" spans="1:40" x14ac:dyDescent="0.25">
      <c r="A16" s="101" t="s">
        <v>172</v>
      </c>
      <c r="B16" s="102" t="e">
        <f>AVERAGE(B14,D14,F14,H14,J14,L14,N14,P14,R14,T14,V14,#REF!,Y14)</f>
        <v>#REF!</v>
      </c>
      <c r="C16" s="102" t="e">
        <f>AVERAGE(C14,E14,G14,I14,K14,M14,O14,Q14,S14,U14,W14,X14,#REF!)</f>
        <v>#REF!</v>
      </c>
    </row>
    <row r="17" spans="1:3" x14ac:dyDescent="0.25">
      <c r="A17" s="101" t="s">
        <v>173</v>
      </c>
      <c r="B17" s="101" t="e">
        <f>STDEV(B14,D14,F14,H14,J14,L14,N14,P14,R14,T14,V14,#REF!,Y14)</f>
        <v>#REF!</v>
      </c>
      <c r="C17" s="101" t="e">
        <f>STDEV(C14,E14,G14,I14,K14,M14,O14,Q14,S14,U14,W14,X14,#REF!)</f>
        <v>#REF!</v>
      </c>
    </row>
  </sheetData>
  <mergeCells count="13">
    <mergeCell ref="Z1:AA1"/>
    <mergeCell ref="N1:O1"/>
    <mergeCell ref="P1:Q1"/>
    <mergeCell ref="R1:S1"/>
    <mergeCell ref="T1:U1"/>
    <mergeCell ref="V1:W1"/>
    <mergeCell ref="X1:Y1"/>
    <mergeCell ref="L1:M1"/>
    <mergeCell ref="B1:C1"/>
    <mergeCell ref="D1:E1"/>
    <mergeCell ref="F1:G1"/>
    <mergeCell ref="H1:I1"/>
    <mergeCell ref="J1:K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5"/>
  <sheetViews>
    <sheetView topLeftCell="O1" workbookViewId="0">
      <selection activeCell="X4" sqref="X4"/>
    </sheetView>
  </sheetViews>
  <sheetFormatPr baseColWidth="10" defaultRowHeight="15" x14ac:dyDescent="0.25"/>
  <sheetData>
    <row r="1" spans="1:40" s="1" customFormat="1" x14ac:dyDescent="0.25">
      <c r="A1" s="1" t="s">
        <v>6</v>
      </c>
      <c r="B1" s="294" t="s">
        <v>7</v>
      </c>
      <c r="C1" s="336"/>
      <c r="D1" s="294" t="s">
        <v>8</v>
      </c>
      <c r="E1" s="336"/>
      <c r="F1" s="294" t="s">
        <v>9</v>
      </c>
      <c r="G1" s="336"/>
      <c r="H1" s="294" t="s">
        <v>10</v>
      </c>
      <c r="I1" s="336"/>
      <c r="J1" s="294" t="s">
        <v>11</v>
      </c>
      <c r="K1" s="336"/>
      <c r="L1" s="294" t="s">
        <v>12</v>
      </c>
      <c r="M1" s="336"/>
      <c r="N1" s="294" t="s">
        <v>13</v>
      </c>
      <c r="O1" s="336"/>
      <c r="P1" s="294" t="s">
        <v>14</v>
      </c>
      <c r="Q1" s="336"/>
      <c r="R1" s="365" t="s">
        <v>15</v>
      </c>
      <c r="S1" s="366"/>
      <c r="T1" s="294" t="s">
        <v>16</v>
      </c>
      <c r="U1" s="336"/>
      <c r="V1" s="294" t="s">
        <v>17</v>
      </c>
      <c r="W1" s="336"/>
      <c r="X1" s="294" t="s">
        <v>18</v>
      </c>
      <c r="Y1" s="336"/>
      <c r="Z1" s="294" t="s">
        <v>19</v>
      </c>
      <c r="AA1" s="336"/>
    </row>
    <row r="2" spans="1:40" s="1" customFormat="1" ht="15.75" thickBot="1" x14ac:dyDescent="0.3">
      <c r="B2" s="71" t="s">
        <v>22</v>
      </c>
      <c r="C2" s="80" t="s">
        <v>32</v>
      </c>
      <c r="D2" s="71" t="s">
        <v>22</v>
      </c>
      <c r="E2" s="80" t="s">
        <v>32</v>
      </c>
      <c r="F2" s="71" t="s">
        <v>22</v>
      </c>
      <c r="G2" s="80" t="s">
        <v>32</v>
      </c>
      <c r="H2" s="71" t="s">
        <v>22</v>
      </c>
      <c r="I2" s="80" t="s">
        <v>32</v>
      </c>
      <c r="J2" s="71" t="s">
        <v>22</v>
      </c>
      <c r="K2" s="80" t="s">
        <v>32</v>
      </c>
      <c r="L2" s="71" t="s">
        <v>22</v>
      </c>
      <c r="M2" s="80" t="s">
        <v>32</v>
      </c>
      <c r="N2" s="71" t="s">
        <v>22</v>
      </c>
      <c r="O2" s="80" t="s">
        <v>32</v>
      </c>
      <c r="P2" s="71" t="s">
        <v>22</v>
      </c>
      <c r="Q2" s="80" t="s">
        <v>32</v>
      </c>
      <c r="R2" s="71" t="s">
        <v>22</v>
      </c>
      <c r="S2" s="80" t="s">
        <v>32</v>
      </c>
      <c r="T2" s="71" t="s">
        <v>22</v>
      </c>
      <c r="U2" s="80" t="s">
        <v>32</v>
      </c>
      <c r="V2" s="71" t="s">
        <v>22</v>
      </c>
      <c r="W2" s="80" t="s">
        <v>32</v>
      </c>
      <c r="X2" s="71" t="s">
        <v>22</v>
      </c>
      <c r="Y2" s="80" t="s">
        <v>32</v>
      </c>
      <c r="Z2" s="78" t="s">
        <v>22</v>
      </c>
      <c r="AA2" s="80" t="s">
        <v>32</v>
      </c>
    </row>
    <row r="3" spans="1:40" s="1" customFormat="1" x14ac:dyDescent="0.25">
      <c r="B3" s="72">
        <v>0</v>
      </c>
      <c r="C3" s="73">
        <v>5</v>
      </c>
      <c r="D3" s="72">
        <v>0</v>
      </c>
      <c r="E3" s="74">
        <v>-10</v>
      </c>
      <c r="F3" s="72">
        <v>0</v>
      </c>
      <c r="G3" s="73">
        <v>0</v>
      </c>
      <c r="H3" s="72">
        <v>0</v>
      </c>
      <c r="I3" s="73">
        <v>-25</v>
      </c>
      <c r="J3" s="72">
        <v>0</v>
      </c>
      <c r="K3" s="74">
        <v>0</v>
      </c>
      <c r="L3" s="72">
        <v>0</v>
      </c>
      <c r="M3" s="73">
        <v>-2</v>
      </c>
      <c r="N3" s="72">
        <v>0</v>
      </c>
      <c r="O3" s="73">
        <v>-6</v>
      </c>
      <c r="P3" s="72">
        <v>0</v>
      </c>
      <c r="Q3" s="74">
        <v>0</v>
      </c>
      <c r="R3" s="72">
        <v>0</v>
      </c>
      <c r="S3" s="73">
        <v>0</v>
      </c>
      <c r="T3" s="72">
        <v>0</v>
      </c>
      <c r="U3" s="74">
        <v>0</v>
      </c>
      <c r="V3" s="72">
        <v>0</v>
      </c>
      <c r="W3" s="73">
        <v>-14</v>
      </c>
      <c r="X3" s="72">
        <v>0</v>
      </c>
      <c r="Y3" s="73">
        <v>0</v>
      </c>
      <c r="Z3" s="72">
        <v>0</v>
      </c>
      <c r="AA3" s="73">
        <v>0</v>
      </c>
    </row>
    <row r="4" spans="1:40" s="1" customFormat="1" ht="15.75" thickBot="1" x14ac:dyDescent="0.3">
      <c r="B4" s="17">
        <v>2.6999999999999993</v>
      </c>
      <c r="C4" s="4">
        <v>0</v>
      </c>
      <c r="D4" s="17">
        <v>2.41</v>
      </c>
      <c r="E4" s="20">
        <v>-17</v>
      </c>
      <c r="F4" s="17">
        <v>2.3000000000000007</v>
      </c>
      <c r="G4" s="4">
        <v>-37</v>
      </c>
      <c r="H4" s="17">
        <v>9.9999999999999645E-2</v>
      </c>
      <c r="I4" s="4">
        <v>-115</v>
      </c>
      <c r="J4" s="18">
        <v>7.5399999999999991</v>
      </c>
      <c r="K4" s="76">
        <v>-11</v>
      </c>
      <c r="L4" s="17">
        <v>5.76</v>
      </c>
      <c r="M4" s="4">
        <v>-10</v>
      </c>
      <c r="N4" s="17">
        <v>1.7200000000000006</v>
      </c>
      <c r="O4" s="4">
        <v>-9</v>
      </c>
      <c r="P4" s="17">
        <v>3.67</v>
      </c>
      <c r="Q4" s="20">
        <v>5</v>
      </c>
      <c r="R4" s="17">
        <v>2.2100000000000009</v>
      </c>
      <c r="S4" s="4">
        <v>-11</v>
      </c>
      <c r="T4" s="17">
        <v>3.5</v>
      </c>
      <c r="U4" s="20">
        <v>-10</v>
      </c>
      <c r="V4" s="17">
        <v>0.92999999999999972</v>
      </c>
      <c r="W4" s="85">
        <v>-18</v>
      </c>
      <c r="X4" s="17">
        <v>0.42</v>
      </c>
      <c r="Y4" s="85">
        <v>-10</v>
      </c>
      <c r="Z4" s="84">
        <v>14.2</v>
      </c>
      <c r="AA4" s="4">
        <v>-13</v>
      </c>
      <c r="AB4" s="47"/>
      <c r="AC4" s="47"/>
      <c r="AE4" s="47"/>
      <c r="AF4" s="47"/>
      <c r="AH4" s="47"/>
      <c r="AI4" s="47"/>
      <c r="AK4" s="47"/>
      <c r="AL4" s="47"/>
      <c r="AN4" s="47"/>
    </row>
    <row r="5" spans="1:40" s="1" customFormat="1" x14ac:dyDescent="0.25">
      <c r="B5" s="17">
        <v>3.25</v>
      </c>
      <c r="C5" s="4">
        <v>-10</v>
      </c>
      <c r="D5" s="17">
        <v>4.0600000000000005</v>
      </c>
      <c r="E5" s="20">
        <v>-31</v>
      </c>
      <c r="F5" s="17">
        <v>2.8000000000000007</v>
      </c>
      <c r="G5" s="4">
        <v>-57</v>
      </c>
      <c r="H5" s="17">
        <v>0.5</v>
      </c>
      <c r="I5" s="4">
        <v>-131</v>
      </c>
      <c r="L5" s="17">
        <v>6.4</v>
      </c>
      <c r="M5" s="4">
        <v>-25</v>
      </c>
      <c r="N5" s="17">
        <v>4.8000000000000007</v>
      </c>
      <c r="O5" s="4">
        <v>-9</v>
      </c>
      <c r="P5" s="17">
        <v>8.4400000000000013</v>
      </c>
      <c r="Q5" s="20">
        <v>5</v>
      </c>
      <c r="R5" s="17">
        <v>5.6999999999999993</v>
      </c>
      <c r="S5" s="4">
        <v>-11</v>
      </c>
      <c r="T5" s="17">
        <v>4.8000000000000007</v>
      </c>
      <c r="U5" s="20">
        <v>-10</v>
      </c>
      <c r="V5" s="17">
        <v>6.8000000000000007</v>
      </c>
      <c r="W5" s="85">
        <v>-18</v>
      </c>
      <c r="X5" s="17">
        <v>5.24</v>
      </c>
      <c r="Y5" s="85">
        <v>-22</v>
      </c>
      <c r="Z5" s="84">
        <v>15.239999999999998</v>
      </c>
      <c r="AA5" s="4">
        <v>-27</v>
      </c>
      <c r="AB5" s="47"/>
      <c r="AC5" s="47"/>
      <c r="AE5" s="47"/>
      <c r="AF5" s="47"/>
      <c r="AH5" s="47"/>
      <c r="AI5" s="47"/>
      <c r="AK5" s="47"/>
      <c r="AL5" s="47"/>
      <c r="AN5" s="47"/>
    </row>
    <row r="6" spans="1:40" s="1" customFormat="1" ht="15.75" thickBot="1" x14ac:dyDescent="0.3">
      <c r="B6" s="18">
        <v>11.3</v>
      </c>
      <c r="C6" s="6">
        <v>-15</v>
      </c>
      <c r="D6" s="18">
        <v>6.85</v>
      </c>
      <c r="E6" s="76">
        <v>-41</v>
      </c>
      <c r="F6" s="17">
        <v>3.3000000000000007</v>
      </c>
      <c r="G6" s="90">
        <v>-68</v>
      </c>
      <c r="H6" s="18">
        <v>1</v>
      </c>
      <c r="I6" s="6">
        <v>-142</v>
      </c>
      <c r="L6" s="17">
        <v>7.1999999999999993</v>
      </c>
      <c r="M6" s="4">
        <v>-25</v>
      </c>
      <c r="N6" s="17">
        <v>6.9</v>
      </c>
      <c r="O6" s="4">
        <v>-34</v>
      </c>
      <c r="P6" s="17">
        <v>9.5</v>
      </c>
      <c r="Q6" s="20">
        <v>-30</v>
      </c>
      <c r="R6" s="17">
        <v>7.0600000000000005</v>
      </c>
      <c r="S6" s="4">
        <v>-33</v>
      </c>
      <c r="T6" s="17">
        <v>10.899999999999999</v>
      </c>
      <c r="U6" s="20">
        <v>-18</v>
      </c>
      <c r="V6" s="17">
        <v>10.7</v>
      </c>
      <c r="W6" s="85">
        <v>-21</v>
      </c>
      <c r="X6" s="18">
        <v>8.1000000000000014</v>
      </c>
      <c r="Y6" s="87">
        <v>-27</v>
      </c>
      <c r="Z6" s="86">
        <v>17</v>
      </c>
      <c r="AA6" s="6">
        <v>-42</v>
      </c>
      <c r="AB6" s="47"/>
      <c r="AC6" s="47"/>
      <c r="AE6" s="47"/>
      <c r="AF6" s="47"/>
      <c r="AH6" s="47"/>
      <c r="AI6" s="47"/>
      <c r="AK6" s="47"/>
      <c r="AL6" s="47"/>
      <c r="AN6" s="47"/>
    </row>
    <row r="7" spans="1:40" s="1" customFormat="1" ht="15.75" thickBot="1" x14ac:dyDescent="0.3">
      <c r="F7" s="17">
        <v>4.0999999999999996</v>
      </c>
      <c r="G7" s="4">
        <v>-76</v>
      </c>
      <c r="L7" s="17">
        <v>11.3</v>
      </c>
      <c r="M7" s="4">
        <v>-21</v>
      </c>
      <c r="N7" s="17">
        <v>7.3000000000000007</v>
      </c>
      <c r="O7" s="4">
        <v>-124</v>
      </c>
      <c r="P7" s="17">
        <v>9.6000000000000014</v>
      </c>
      <c r="Q7" s="20">
        <v>-120</v>
      </c>
      <c r="R7" s="17">
        <v>8.3999999999999986</v>
      </c>
      <c r="S7" s="4">
        <v>-43</v>
      </c>
      <c r="T7" s="18">
        <v>14</v>
      </c>
      <c r="U7" s="76">
        <v>-28</v>
      </c>
      <c r="V7" s="17">
        <v>16.18</v>
      </c>
      <c r="W7" s="91">
        <v>-21</v>
      </c>
      <c r="Y7" s="92"/>
      <c r="Z7" s="47"/>
      <c r="AB7" s="47"/>
      <c r="AC7" s="47"/>
      <c r="AE7" s="47"/>
      <c r="AF7" s="47"/>
      <c r="AH7" s="47"/>
      <c r="AI7" s="47"/>
      <c r="AJ7" s="47"/>
      <c r="AK7" s="47"/>
      <c r="AL7" s="47"/>
      <c r="AM7" s="47"/>
      <c r="AN7" s="47"/>
    </row>
    <row r="8" spans="1:40" s="1" customFormat="1" ht="15.75" thickBot="1" x14ac:dyDescent="0.3">
      <c r="F8" s="18">
        <v>10.5</v>
      </c>
      <c r="G8" s="6">
        <v>-86</v>
      </c>
      <c r="L8" s="17">
        <v>13.8</v>
      </c>
      <c r="M8" s="4">
        <v>-21</v>
      </c>
      <c r="N8" s="17">
        <v>7.5</v>
      </c>
      <c r="O8" s="4">
        <v>-119</v>
      </c>
      <c r="P8" s="17">
        <v>10.199999999999999</v>
      </c>
      <c r="Q8" s="20">
        <v>-156</v>
      </c>
      <c r="R8" s="17">
        <v>10.100000000000001</v>
      </c>
      <c r="S8" s="4">
        <v>-43</v>
      </c>
      <c r="V8" s="17">
        <v>17.52</v>
      </c>
      <c r="W8" s="85">
        <v>-33</v>
      </c>
      <c r="Y8" s="47"/>
      <c r="Z8" s="47"/>
      <c r="AB8" s="47"/>
      <c r="AC8" s="47"/>
      <c r="AD8" s="47"/>
      <c r="AE8" s="47"/>
      <c r="AF8" s="47"/>
      <c r="AH8" s="47"/>
      <c r="AI8" s="47"/>
      <c r="AJ8" s="47"/>
      <c r="AK8" s="47"/>
      <c r="AL8" s="47"/>
      <c r="AM8" s="47"/>
      <c r="AN8" s="47"/>
    </row>
    <row r="9" spans="1:40" s="1" customFormat="1" ht="15.75" thickBot="1" x14ac:dyDescent="0.3">
      <c r="L9" s="17">
        <v>15.36</v>
      </c>
      <c r="M9" s="4">
        <v>-26</v>
      </c>
      <c r="N9" s="17">
        <v>13.399999999999999</v>
      </c>
      <c r="O9" s="4">
        <v>-129</v>
      </c>
      <c r="P9" s="18">
        <v>11.8</v>
      </c>
      <c r="Q9" s="76">
        <v>-174</v>
      </c>
      <c r="R9" s="17">
        <v>14.100000000000001</v>
      </c>
      <c r="S9" s="4">
        <v>-56</v>
      </c>
      <c r="V9" s="18">
        <v>18.96</v>
      </c>
      <c r="W9" s="87">
        <v>-43</v>
      </c>
      <c r="Y9" s="47"/>
      <c r="Z9" s="47"/>
      <c r="AB9" s="47"/>
      <c r="AC9" s="47"/>
      <c r="AD9" s="47"/>
      <c r="AE9" s="47"/>
      <c r="AF9" s="47"/>
      <c r="AH9" s="47"/>
      <c r="AI9" s="47"/>
      <c r="AJ9" s="47"/>
      <c r="AK9" s="47"/>
      <c r="AL9" s="47"/>
      <c r="AM9" s="47"/>
      <c r="AN9" s="47"/>
    </row>
    <row r="10" spans="1:40" s="1" customFormat="1" ht="15.75" thickBot="1" x14ac:dyDescent="0.3">
      <c r="L10" s="17">
        <v>20.5</v>
      </c>
      <c r="M10" s="4">
        <v>-22</v>
      </c>
      <c r="N10" s="18">
        <v>14.7</v>
      </c>
      <c r="O10" s="6">
        <v>-142</v>
      </c>
      <c r="Q10" s="49"/>
      <c r="R10" s="17">
        <v>21.6</v>
      </c>
      <c r="S10" s="4">
        <v>-56</v>
      </c>
      <c r="W10" s="47"/>
      <c r="X10" s="47"/>
      <c r="Y10" s="47"/>
      <c r="Z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</row>
    <row r="11" spans="1:40" s="1" customFormat="1" x14ac:dyDescent="0.25">
      <c r="L11" s="17">
        <v>23.86</v>
      </c>
      <c r="M11" s="4">
        <v>-22</v>
      </c>
      <c r="R11" s="17">
        <v>38.200000000000003</v>
      </c>
      <c r="S11" s="4">
        <v>-62</v>
      </c>
      <c r="W11" s="47"/>
      <c r="X11" s="47"/>
      <c r="Y11" s="47"/>
      <c r="Z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</row>
    <row r="12" spans="1:40" s="1" customFormat="1" ht="15.75" thickBot="1" x14ac:dyDescent="0.3">
      <c r="L12" s="18">
        <v>25.4</v>
      </c>
      <c r="M12" s="6">
        <v>-33</v>
      </c>
      <c r="R12" s="18">
        <v>39.9</v>
      </c>
      <c r="S12" s="6">
        <v>-70</v>
      </c>
      <c r="W12" s="47"/>
      <c r="X12" s="47"/>
      <c r="Y12" s="47"/>
      <c r="Z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</row>
    <row r="13" spans="1:40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</row>
    <row r="14" spans="1:40" x14ac:dyDescent="0.25">
      <c r="P14" s="48"/>
      <c r="Q14" s="48"/>
      <c r="R14" s="47"/>
      <c r="S14" s="47"/>
      <c r="T14" s="48"/>
      <c r="U14" s="48"/>
      <c r="V14" s="48"/>
      <c r="W14" s="48"/>
      <c r="X14" s="48"/>
      <c r="Y14" s="48"/>
      <c r="Z14" s="48"/>
      <c r="AA14" s="48"/>
    </row>
    <row r="15" spans="1:40" x14ac:dyDescent="0.25"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</row>
  </sheetData>
  <mergeCells count="13">
    <mergeCell ref="Z1:AA1"/>
    <mergeCell ref="N1:O1"/>
    <mergeCell ref="P1:Q1"/>
    <mergeCell ref="R1:S1"/>
    <mergeCell ref="T1:U1"/>
    <mergeCell ref="V1:W1"/>
    <mergeCell ref="X1:Y1"/>
    <mergeCell ref="L1:M1"/>
    <mergeCell ref="B1:C1"/>
    <mergeCell ref="D1:E1"/>
    <mergeCell ref="F1:G1"/>
    <mergeCell ref="H1:I1"/>
    <mergeCell ref="J1:K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Z60"/>
  <sheetViews>
    <sheetView showGridLines="0" topLeftCell="CR16" zoomScale="80" zoomScaleNormal="80" workbookViewId="0">
      <selection activeCell="X4" sqref="X4"/>
    </sheetView>
  </sheetViews>
  <sheetFormatPr baseColWidth="10" defaultColWidth="11.42578125" defaultRowHeight="15" x14ac:dyDescent="0.25"/>
  <cols>
    <col min="1" max="1" width="19.28515625" style="1" bestFit="1" customWidth="1"/>
    <col min="2" max="2" width="8.42578125" style="1" customWidth="1"/>
    <col min="3" max="3" width="9.28515625" style="1" customWidth="1"/>
    <col min="4" max="4" width="11" style="1" customWidth="1"/>
    <col min="5" max="5" width="9.7109375" style="1" customWidth="1"/>
    <col min="6" max="7" width="9.28515625" style="1" customWidth="1"/>
    <col min="8" max="8" width="11.140625" style="1" bestFit="1" customWidth="1"/>
    <col min="9" max="27" width="9.28515625" style="1" customWidth="1"/>
    <col min="28" max="28" width="11.42578125" style="1"/>
    <col min="29" max="29" width="19.28515625" style="1" bestFit="1" customWidth="1"/>
    <col min="30" max="42" width="11.42578125" style="1"/>
    <col min="43" max="43" width="11.85546875" style="1" bestFit="1" customWidth="1"/>
    <col min="44" max="16384" width="11.42578125" style="1"/>
  </cols>
  <sheetData>
    <row r="1" spans="1:33" x14ac:dyDescent="0.25">
      <c r="A1" s="69" t="s">
        <v>6</v>
      </c>
      <c r="B1" s="349" t="s">
        <v>7</v>
      </c>
      <c r="C1" s="349"/>
      <c r="D1" s="341" t="s">
        <v>8</v>
      </c>
      <c r="E1" s="342"/>
      <c r="F1" s="356" t="s">
        <v>9</v>
      </c>
      <c r="G1" s="357"/>
      <c r="H1" s="351" t="s">
        <v>10</v>
      </c>
      <c r="I1" s="352"/>
      <c r="J1" s="353" t="s">
        <v>11</v>
      </c>
      <c r="K1" s="353"/>
      <c r="L1" s="350" t="s">
        <v>12</v>
      </c>
      <c r="M1" s="350"/>
      <c r="N1" s="343" t="s">
        <v>13</v>
      </c>
      <c r="O1" s="343"/>
      <c r="P1" s="344" t="s">
        <v>14</v>
      </c>
      <c r="Q1" s="344"/>
      <c r="R1" s="345" t="s">
        <v>15</v>
      </c>
      <c r="S1" s="345"/>
      <c r="T1" s="346" t="s">
        <v>16</v>
      </c>
      <c r="U1" s="346"/>
      <c r="V1" s="347" t="s">
        <v>17</v>
      </c>
      <c r="W1" s="347"/>
      <c r="X1" s="348" t="s">
        <v>18</v>
      </c>
      <c r="Y1" s="348"/>
      <c r="Z1" s="339" t="s">
        <v>19</v>
      </c>
      <c r="AA1" s="339"/>
    </row>
    <row r="2" spans="1:33" x14ac:dyDescent="0.25">
      <c r="A2" s="69" t="s">
        <v>167</v>
      </c>
      <c r="B2" s="119" t="s">
        <v>22</v>
      </c>
      <c r="C2" s="119" t="s">
        <v>32</v>
      </c>
      <c r="D2" s="120" t="s">
        <v>22</v>
      </c>
      <c r="E2" s="120" t="s">
        <v>32</v>
      </c>
      <c r="F2" s="124" t="s">
        <v>22</v>
      </c>
      <c r="G2" s="124" t="s">
        <v>32</v>
      </c>
      <c r="H2" s="125" t="s">
        <v>22</v>
      </c>
      <c r="I2" s="125" t="s">
        <v>32</v>
      </c>
      <c r="J2" s="126" t="s">
        <v>22</v>
      </c>
      <c r="K2" s="126" t="s">
        <v>32</v>
      </c>
      <c r="L2" s="127" t="s">
        <v>22</v>
      </c>
      <c r="M2" s="127" t="s">
        <v>32</v>
      </c>
      <c r="N2" s="100" t="s">
        <v>22</v>
      </c>
      <c r="O2" s="100" t="s">
        <v>32</v>
      </c>
      <c r="P2" s="128" t="s">
        <v>22</v>
      </c>
      <c r="Q2" s="128" t="s">
        <v>32</v>
      </c>
      <c r="R2" s="132" t="s">
        <v>22</v>
      </c>
      <c r="S2" s="132" t="s">
        <v>32</v>
      </c>
      <c r="T2" s="129" t="s">
        <v>22</v>
      </c>
      <c r="U2" s="129" t="s">
        <v>32</v>
      </c>
      <c r="V2" s="124" t="s">
        <v>22</v>
      </c>
      <c r="W2" s="124" t="s">
        <v>32</v>
      </c>
      <c r="X2" s="130" t="s">
        <v>22</v>
      </c>
      <c r="Y2" s="130" t="s">
        <v>32</v>
      </c>
      <c r="Z2" s="69" t="s">
        <v>22</v>
      </c>
      <c r="AA2" s="69" t="s">
        <v>32</v>
      </c>
    </row>
    <row r="3" spans="1:33" x14ac:dyDescent="0.25">
      <c r="A3" s="69">
        <v>1</v>
      </c>
      <c r="B3" s="69">
        <f>+'18-jul-2019 Tablas grados'!B3</f>
        <v>0</v>
      </c>
      <c r="C3" s="69">
        <f>+'18-jul-2019 Tablas grados'!C3</f>
        <v>5</v>
      </c>
      <c r="D3" s="69">
        <f>+'18-jul-2019 Tablas grados'!D3</f>
        <v>0</v>
      </c>
      <c r="E3" s="69">
        <f>+'18-jul-2019 Tablas grados'!E3</f>
        <v>-10</v>
      </c>
      <c r="F3" s="69">
        <f>+'18-jul-2019 Tablas grados'!F3</f>
        <v>0</v>
      </c>
      <c r="G3" s="69">
        <f>+'18-jul-2019 Tablas grados'!G3</f>
        <v>0</v>
      </c>
      <c r="H3" s="69">
        <f>+'18-jul-2019 Tablas grados'!H3</f>
        <v>0</v>
      </c>
      <c r="I3" s="69">
        <f>+'18-jul-2019 Tablas grados'!I3</f>
        <v>-25</v>
      </c>
      <c r="J3" s="69">
        <f>+'18-jul-2019 Tablas grados'!J3</f>
        <v>0</v>
      </c>
      <c r="K3" s="69">
        <f>+'18-jul-2019 Tablas grados'!K3</f>
        <v>0</v>
      </c>
      <c r="L3" s="69">
        <f>+'18-jul-2019 Tablas grados'!L3</f>
        <v>0</v>
      </c>
      <c r="M3" s="69">
        <f>+'18-jul-2019 Tablas grados'!M3</f>
        <v>-2</v>
      </c>
      <c r="N3" s="69">
        <f>+'18-jul-2019 Tablas grados'!N3</f>
        <v>0</v>
      </c>
      <c r="O3" s="69">
        <f>+'18-jul-2019 Tablas grados'!O3</f>
        <v>-6</v>
      </c>
      <c r="P3" s="69">
        <f>+'18-jul-2019 Tablas grados'!P3</f>
        <v>0</v>
      </c>
      <c r="Q3" s="69">
        <f>+'18-jul-2019 Tablas grados'!Q3</f>
        <v>0</v>
      </c>
      <c r="R3" s="69">
        <f>+'18-jul-2019 Tablas grados'!R3</f>
        <v>0</v>
      </c>
      <c r="S3" s="69">
        <f>+'18-jul-2019 Tablas grados'!S3</f>
        <v>0</v>
      </c>
      <c r="T3" s="69">
        <f>+'18-jul-2019 Tablas grados'!T3</f>
        <v>0</v>
      </c>
      <c r="U3" s="69">
        <f>+'18-jul-2019 Tablas grados'!U3</f>
        <v>0</v>
      </c>
      <c r="V3" s="69">
        <f>+'18-jul-2019 Tablas grados'!V3</f>
        <v>0</v>
      </c>
      <c r="W3" s="69">
        <f>+'18-jul-2019 Tablas grados'!W3</f>
        <v>-14</v>
      </c>
      <c r="X3" s="69">
        <f>+'18-jul-2019 Tablas grados'!X3</f>
        <v>0</v>
      </c>
      <c r="Y3" s="69">
        <f>+'18-jul-2019 Tablas grados'!Y3</f>
        <v>0</v>
      </c>
      <c r="Z3" s="69">
        <f>+'18-jul-2019 Tablas grados'!Z3</f>
        <v>0</v>
      </c>
      <c r="AA3" s="69">
        <f>+'18-jul-2019 Tablas grados'!AA3</f>
        <v>0</v>
      </c>
    </row>
    <row r="4" spans="1:33" x14ac:dyDescent="0.25">
      <c r="A4" s="69">
        <v>2</v>
      </c>
      <c r="B4" s="69">
        <f>+'18-jul-2019 Tablas grados'!B4</f>
        <v>2.6999999999999993</v>
      </c>
      <c r="C4" s="69">
        <f>+'18-jul-2019 Tablas grados'!C4</f>
        <v>-5</v>
      </c>
      <c r="D4" s="69">
        <f>+'18-jul-2019 Tablas grados'!D4</f>
        <v>2.41</v>
      </c>
      <c r="E4" s="69">
        <f>+'18-jul-2019 Tablas grados'!E4</f>
        <v>-7</v>
      </c>
      <c r="F4" s="69">
        <f>+'18-jul-2019 Tablas grados'!F4</f>
        <v>2.3000000000000007</v>
      </c>
      <c r="G4" s="69">
        <f>+'18-jul-2019 Tablas grados'!G4</f>
        <v>-37</v>
      </c>
      <c r="H4" s="69">
        <f>+'18-jul-2019 Tablas grados'!H4</f>
        <v>9.9999999999999645E-2</v>
      </c>
      <c r="I4" s="69">
        <f>+'18-jul-2019 Tablas grados'!I4</f>
        <v>-90</v>
      </c>
      <c r="J4" s="69">
        <f>+'18-jul-2019 Tablas grados'!J4</f>
        <v>7.5399999999999991</v>
      </c>
      <c r="K4" s="69">
        <f>+'18-jul-2019 Tablas grados'!K4</f>
        <v>-11</v>
      </c>
      <c r="L4" s="69">
        <f>+'18-jul-2019 Tablas grados'!L4</f>
        <v>5.76</v>
      </c>
      <c r="M4" s="69">
        <f>+'18-jul-2019 Tablas grados'!M4</f>
        <v>-8</v>
      </c>
      <c r="N4" s="69">
        <f>+'18-jul-2019 Tablas grados'!N4</f>
        <v>1.7200000000000006</v>
      </c>
      <c r="O4" s="69">
        <f>+'18-jul-2019 Tablas grados'!O4</f>
        <v>-3</v>
      </c>
      <c r="P4" s="69">
        <f>+'18-jul-2019 Tablas grados'!P4</f>
        <v>3.67</v>
      </c>
      <c r="Q4" s="69">
        <f>+'18-jul-2019 Tablas grados'!Q4</f>
        <v>5</v>
      </c>
      <c r="R4" s="69">
        <f>+'18-jul-2019 Tablas grados'!R4</f>
        <v>2.2100000000000009</v>
      </c>
      <c r="S4" s="69">
        <f>+'18-jul-2019 Tablas grados'!S4</f>
        <v>-11</v>
      </c>
      <c r="T4" s="69">
        <f>+'18-jul-2019 Tablas grados'!T4</f>
        <v>3.5</v>
      </c>
      <c r="U4" s="69">
        <f>+'18-jul-2019 Tablas grados'!U4</f>
        <v>-10</v>
      </c>
      <c r="V4" s="69">
        <f>+'18-jul-2019 Tablas grados'!V4</f>
        <v>0.92999999999999972</v>
      </c>
      <c r="W4" s="69">
        <f>+'18-jul-2019 Tablas grados'!W4</f>
        <v>-4</v>
      </c>
      <c r="X4" s="132">
        <f>+'18-jul-2019 Tablas grados'!X4</f>
        <v>3.42</v>
      </c>
      <c r="Y4" s="69">
        <f>+'18-jul-2019 Tablas grados'!Y4</f>
        <v>-10</v>
      </c>
      <c r="Z4" s="69">
        <f>+'18-jul-2019 Tablas grados'!Z4</f>
        <v>14.2</v>
      </c>
      <c r="AA4" s="69">
        <f>+'18-jul-2019 Tablas grados'!AA4</f>
        <v>-13</v>
      </c>
      <c r="AB4" s="47"/>
      <c r="AC4" s="47"/>
      <c r="AD4" s="47"/>
    </row>
    <row r="5" spans="1:33" x14ac:dyDescent="0.25">
      <c r="A5" s="69">
        <v>3</v>
      </c>
      <c r="B5" s="69">
        <f>+'18-jul-2019 Tablas grados'!B5</f>
        <v>3.25</v>
      </c>
      <c r="C5" s="69">
        <f>+'18-jul-2019 Tablas grados'!C5</f>
        <v>-10</v>
      </c>
      <c r="D5" s="69">
        <f>+'18-jul-2019 Tablas grados'!D5</f>
        <v>4.0600000000000005</v>
      </c>
      <c r="E5" s="69">
        <f>+'18-jul-2019 Tablas grados'!E5</f>
        <v>-14</v>
      </c>
      <c r="F5" s="69">
        <f>+'18-jul-2019 Tablas grados'!F5</f>
        <v>2.8000000000000007</v>
      </c>
      <c r="G5" s="69">
        <f>+'18-jul-2019 Tablas grados'!G5</f>
        <v>-20</v>
      </c>
      <c r="H5" s="69">
        <f>+'18-jul-2019 Tablas grados'!H5</f>
        <v>0.5</v>
      </c>
      <c r="I5" s="69">
        <f>+'18-jul-2019 Tablas grados'!I5</f>
        <v>-16</v>
      </c>
      <c r="J5" s="69">
        <f>+'18-jul-2019 Tablas grados'!J5</f>
        <v>11.969999999999999</v>
      </c>
      <c r="K5" s="69">
        <f>+'18-jul-2019 Tablas grados'!K5</f>
        <v>0</v>
      </c>
      <c r="L5" s="69">
        <f>+'18-jul-2019 Tablas grados'!L5</f>
        <v>6.4</v>
      </c>
      <c r="M5" s="69">
        <f>+'18-jul-2019 Tablas grados'!M5</f>
        <v>-15</v>
      </c>
      <c r="N5" s="69">
        <f>+'18-jul-2019 Tablas grados'!N5</f>
        <v>4.8000000000000007</v>
      </c>
      <c r="O5" s="69">
        <f>+'18-jul-2019 Tablas grados'!O5</f>
        <v>0</v>
      </c>
      <c r="P5" s="69">
        <f>+'18-jul-2019 Tablas grados'!P5</f>
        <v>8.4400000000000013</v>
      </c>
      <c r="Q5" s="69">
        <f>+'18-jul-2019 Tablas grados'!Q5</f>
        <v>0</v>
      </c>
      <c r="R5" s="69">
        <f>+'18-jul-2019 Tablas grados'!R5</f>
        <v>5.6999999999999993</v>
      </c>
      <c r="S5" s="69">
        <f>+'18-jul-2019 Tablas grados'!S5</f>
        <v>0</v>
      </c>
      <c r="T5" s="69">
        <f>+'18-jul-2019 Tablas grados'!T5</f>
        <v>4.8000000000000007</v>
      </c>
      <c r="U5" s="69">
        <f>+'18-jul-2019 Tablas grados'!U5</f>
        <v>0</v>
      </c>
      <c r="V5" s="69">
        <f>+'18-jul-2019 Tablas grados'!V5</f>
        <v>6.8000000000000007</v>
      </c>
      <c r="W5" s="69">
        <f>+'18-jul-2019 Tablas grados'!W5</f>
        <v>0</v>
      </c>
      <c r="X5" s="132">
        <f>+'18-jul-2019 Tablas grados'!X5</f>
        <v>5.24</v>
      </c>
      <c r="Y5" s="69">
        <f>+'18-jul-2019 Tablas grados'!Y5</f>
        <v>-12</v>
      </c>
      <c r="Z5" s="69">
        <f>+'18-jul-2019 Tablas grados'!Z5</f>
        <v>15.239999999999998</v>
      </c>
      <c r="AA5" s="69">
        <f>+'18-jul-2019 Tablas grados'!AA5</f>
        <v>-14</v>
      </c>
      <c r="AB5" s="47"/>
      <c r="AC5" s="47"/>
      <c r="AD5" s="47"/>
    </row>
    <row r="6" spans="1:33" x14ac:dyDescent="0.25">
      <c r="A6" s="69">
        <v>4</v>
      </c>
      <c r="B6" s="69">
        <f>+'18-jul-2019 Tablas grados'!B6</f>
        <v>11.3</v>
      </c>
      <c r="C6" s="69">
        <f>+'18-jul-2019 Tablas grados'!C6</f>
        <v>-5</v>
      </c>
      <c r="D6" s="69">
        <f>+'18-jul-2019 Tablas grados'!D6</f>
        <v>6.85</v>
      </c>
      <c r="E6" s="69">
        <f>+'18-jul-2019 Tablas grados'!E6</f>
        <v>-10</v>
      </c>
      <c r="F6" s="69">
        <f>+'18-jul-2019 Tablas grados'!F6</f>
        <v>3.3000000000000007</v>
      </c>
      <c r="G6" s="69">
        <f>+'18-jul-2019 Tablas grados'!G6</f>
        <v>-11</v>
      </c>
      <c r="H6" s="69">
        <f>+'18-jul-2019 Tablas grados'!H6</f>
        <v>1</v>
      </c>
      <c r="I6" s="69">
        <f>+'18-jul-2019 Tablas grados'!I6</f>
        <v>-11</v>
      </c>
      <c r="J6" s="69">
        <f>+'18-jul-2019 Tablas grados'!J6</f>
        <v>0</v>
      </c>
      <c r="K6" s="69">
        <f>+'18-jul-2019 Tablas grados'!K6</f>
        <v>0</v>
      </c>
      <c r="L6" s="69">
        <f>+'18-jul-2019 Tablas grados'!L6</f>
        <v>7.1999999999999993</v>
      </c>
      <c r="M6" s="69">
        <f>+'18-jul-2019 Tablas grados'!M6</f>
        <v>0</v>
      </c>
      <c r="N6" s="69">
        <f>+'18-jul-2019 Tablas grados'!N6</f>
        <v>6.9</v>
      </c>
      <c r="O6" s="69">
        <f>+'18-jul-2019 Tablas grados'!O6</f>
        <v>-25</v>
      </c>
      <c r="P6" s="69">
        <f>+'18-jul-2019 Tablas grados'!P6</f>
        <v>9.5</v>
      </c>
      <c r="Q6" s="69">
        <f>+'18-jul-2019 Tablas grados'!Q6</f>
        <v>-35</v>
      </c>
      <c r="R6" s="69">
        <f>+'18-jul-2019 Tablas grados'!R6</f>
        <v>7.0600000000000005</v>
      </c>
      <c r="S6" s="69">
        <f>+'18-jul-2019 Tablas grados'!S6</f>
        <v>-22</v>
      </c>
      <c r="T6" s="69">
        <f>+'18-jul-2019 Tablas grados'!T6</f>
        <v>10.899999999999999</v>
      </c>
      <c r="U6" s="69">
        <f>+'18-jul-2019 Tablas grados'!U6</f>
        <v>-8</v>
      </c>
      <c r="V6" s="69">
        <f>+'18-jul-2019 Tablas grados'!V6</f>
        <v>10.7</v>
      </c>
      <c r="W6" s="69">
        <f>+'18-jul-2019 Tablas grados'!W6</f>
        <v>3</v>
      </c>
      <c r="X6" s="132">
        <f>+'18-jul-2019 Tablas grados'!X6</f>
        <v>8.1000000000000014</v>
      </c>
      <c r="Y6" s="69">
        <f>+'18-jul-2019 Tablas grados'!Y6</f>
        <v>-5</v>
      </c>
      <c r="Z6" s="69">
        <f>+'18-jul-2019 Tablas grados'!Z6</f>
        <v>17</v>
      </c>
      <c r="AA6" s="69">
        <f>+'18-jul-2019 Tablas grados'!AA6</f>
        <v>-15</v>
      </c>
      <c r="AB6" s="47"/>
      <c r="AC6" s="47"/>
      <c r="AD6" s="47"/>
    </row>
    <row r="7" spans="1:33" x14ac:dyDescent="0.25">
      <c r="A7" s="69">
        <v>5</v>
      </c>
      <c r="B7" s="69">
        <f>+'18-jul-2019 Tablas grados'!B7</f>
        <v>13.2</v>
      </c>
      <c r="C7" s="69">
        <f>+'18-jul-2019 Tablas grados'!C7</f>
        <v>0</v>
      </c>
      <c r="D7" s="69">
        <f>+'18-jul-2019 Tablas grados'!D7</f>
        <v>13.14</v>
      </c>
      <c r="E7" s="69">
        <f>+'18-jul-2019 Tablas grados'!E7</f>
        <v>0</v>
      </c>
      <c r="F7" s="69">
        <f>+'18-jul-2019 Tablas grados'!F7</f>
        <v>4.0999999999999996</v>
      </c>
      <c r="G7" s="69">
        <f>+'18-jul-2019 Tablas grados'!G7</f>
        <v>-8</v>
      </c>
      <c r="H7" s="69">
        <f>+'18-jul-2019 Tablas grados'!H7</f>
        <v>10.68</v>
      </c>
      <c r="I7" s="69">
        <f>+'18-jul-2019 Tablas grados'!I7</f>
        <v>0</v>
      </c>
      <c r="J7" s="69">
        <f>+'18-jul-2019 Tablas grados'!J7</f>
        <v>0</v>
      </c>
      <c r="K7" s="69">
        <f>+'18-jul-2019 Tablas grados'!K7</f>
        <v>0</v>
      </c>
      <c r="L7" s="69">
        <f>+'18-jul-2019 Tablas grados'!L7</f>
        <v>11.3</v>
      </c>
      <c r="M7" s="69">
        <f>+'18-jul-2019 Tablas grados'!M7</f>
        <v>4</v>
      </c>
      <c r="N7" s="69">
        <f>+'18-jul-2019 Tablas grados'!N7</f>
        <v>7.3000000000000007</v>
      </c>
      <c r="O7" s="69">
        <f>+'18-jul-2019 Tablas grados'!O7</f>
        <v>-90</v>
      </c>
      <c r="P7" s="69">
        <f>+'18-jul-2019 Tablas grados'!P7</f>
        <v>9.6000000000000014</v>
      </c>
      <c r="Q7" s="69">
        <f>+'18-jul-2019 Tablas grados'!Q7</f>
        <v>-90</v>
      </c>
      <c r="R7" s="69">
        <f>+'18-jul-2019 Tablas grados'!R7</f>
        <v>8.3999999999999986</v>
      </c>
      <c r="S7" s="69">
        <f>+'18-jul-2019 Tablas grados'!S7</f>
        <v>-10</v>
      </c>
      <c r="T7" s="69">
        <f>+'18-jul-2019 Tablas grados'!T7</f>
        <v>14</v>
      </c>
      <c r="U7" s="69">
        <f>+'18-jul-2019 Tablas grados'!U7</f>
        <v>-10</v>
      </c>
      <c r="V7" s="69">
        <f>+'18-jul-2019 Tablas grados'!V7</f>
        <v>16.18</v>
      </c>
      <c r="W7" s="69">
        <f>+'18-jul-2019 Tablas grados'!W7</f>
        <v>0</v>
      </c>
      <c r="X7" s="69">
        <f>+'18-jul-2019 Tablas grados'!X7</f>
        <v>19.399999999999999</v>
      </c>
      <c r="Y7" s="69">
        <f>+'18-jul-2019 Tablas grados'!Y7</f>
        <v>0</v>
      </c>
      <c r="Z7" s="69">
        <f>+'18-jul-2019 Tablas grados'!Z7</f>
        <v>18.07</v>
      </c>
      <c r="AA7" s="69">
        <f>+'18-jul-2019 Tablas grados'!AA7</f>
        <v>0</v>
      </c>
      <c r="AB7" s="47"/>
      <c r="AC7" s="47"/>
      <c r="AD7" s="47"/>
    </row>
    <row r="8" spans="1:33" x14ac:dyDescent="0.25">
      <c r="A8" s="69">
        <v>6</v>
      </c>
      <c r="B8" s="69">
        <f>+'18-jul-2019 Tablas grados'!B8</f>
        <v>0</v>
      </c>
      <c r="C8" s="69">
        <f>+'18-jul-2019 Tablas grados'!C8</f>
        <v>0</v>
      </c>
      <c r="D8" s="69">
        <f>+'18-jul-2019 Tablas grados'!D8</f>
        <v>0</v>
      </c>
      <c r="E8" s="69">
        <f>+'18-jul-2019 Tablas grados'!E8</f>
        <v>0</v>
      </c>
      <c r="F8" s="69">
        <f>+'18-jul-2019 Tablas grados'!F8</f>
        <v>10.5</v>
      </c>
      <c r="G8" s="69">
        <f>+'18-jul-2019 Tablas grados'!G8</f>
        <v>-10</v>
      </c>
      <c r="H8" s="69">
        <f>+'18-jul-2019 Tablas grados'!H8</f>
        <v>0</v>
      </c>
      <c r="I8" s="69">
        <f>+'18-jul-2019 Tablas grados'!I8</f>
        <v>0</v>
      </c>
      <c r="J8" s="69">
        <f>+'18-jul-2019 Tablas grados'!J8</f>
        <v>0</v>
      </c>
      <c r="K8" s="69">
        <f>+'18-jul-2019 Tablas grados'!K8</f>
        <v>0</v>
      </c>
      <c r="L8" s="69">
        <f>+'18-jul-2019 Tablas grados'!L8</f>
        <v>13.8</v>
      </c>
      <c r="M8" s="69">
        <f>+'18-jul-2019 Tablas grados'!M8</f>
        <v>0</v>
      </c>
      <c r="N8" s="69">
        <f>+'18-jul-2019 Tablas grados'!N8</f>
        <v>7.5</v>
      </c>
      <c r="O8" s="69">
        <f>+'18-jul-2019 Tablas grados'!O8</f>
        <v>5</v>
      </c>
      <c r="P8" s="69">
        <f>+'18-jul-2019 Tablas grados'!P8</f>
        <v>10.199999999999999</v>
      </c>
      <c r="Q8" s="69">
        <f>+'18-jul-2019 Tablas grados'!Q8</f>
        <v>-36</v>
      </c>
      <c r="R8" s="69">
        <f>+'18-jul-2019 Tablas grados'!R8</f>
        <v>10.100000000000001</v>
      </c>
      <c r="S8" s="69">
        <f>+'18-jul-2019 Tablas grados'!S8</f>
        <v>0</v>
      </c>
      <c r="T8" s="69">
        <f>+'18-jul-2019 Tablas grados'!T8</f>
        <v>22.43</v>
      </c>
      <c r="U8" s="69">
        <f>+'18-jul-2019 Tablas grados'!U8</f>
        <v>0</v>
      </c>
      <c r="V8" s="69">
        <f>+'18-jul-2019 Tablas grados'!V8</f>
        <v>17.52</v>
      </c>
      <c r="W8" s="69">
        <f>+'18-jul-2019 Tablas grados'!W8</f>
        <v>-12</v>
      </c>
      <c r="X8" s="69">
        <f>+'18-jul-2019 Tablas grados'!X8</f>
        <v>0</v>
      </c>
      <c r="Y8" s="69">
        <f>+'18-jul-2019 Tablas grados'!Y8</f>
        <v>0</v>
      </c>
      <c r="Z8" s="69">
        <f>+'18-jul-2019 Tablas grados'!Z8</f>
        <v>0</v>
      </c>
      <c r="AA8" s="69">
        <f>+'18-jul-2019 Tablas grados'!AA8</f>
        <v>0</v>
      </c>
      <c r="AB8" s="47"/>
      <c r="AC8" s="47"/>
      <c r="AD8" s="47"/>
    </row>
    <row r="9" spans="1:33" x14ac:dyDescent="0.25">
      <c r="A9" s="69">
        <v>7</v>
      </c>
      <c r="B9" s="69">
        <f>+'18-jul-2019 Tablas grados'!B9</f>
        <v>0</v>
      </c>
      <c r="C9" s="69">
        <f>+'18-jul-2019 Tablas grados'!C9</f>
        <v>0</v>
      </c>
      <c r="D9" s="69">
        <f>+'18-jul-2019 Tablas grados'!D9</f>
        <v>0</v>
      </c>
      <c r="E9" s="69">
        <f>+'18-jul-2019 Tablas grados'!E9</f>
        <v>0</v>
      </c>
      <c r="F9" s="69">
        <f>+'18-jul-2019 Tablas grados'!F9</f>
        <v>14.3</v>
      </c>
      <c r="G9" s="69">
        <f>+'18-jul-2019 Tablas grados'!G9</f>
        <v>0</v>
      </c>
      <c r="H9" s="69">
        <f>+'18-jul-2019 Tablas grados'!H9</f>
        <v>0</v>
      </c>
      <c r="I9" s="69">
        <f>+'18-jul-2019 Tablas grados'!I9</f>
        <v>0</v>
      </c>
      <c r="J9" s="69">
        <f>+'18-jul-2019 Tablas grados'!J9</f>
        <v>0</v>
      </c>
      <c r="K9" s="69">
        <f>+'18-jul-2019 Tablas grados'!K9</f>
        <v>0</v>
      </c>
      <c r="L9" s="69">
        <f>+'18-jul-2019 Tablas grados'!L9</f>
        <v>15.36</v>
      </c>
      <c r="M9" s="69">
        <f>+'18-jul-2019 Tablas grados'!M9</f>
        <v>-5</v>
      </c>
      <c r="N9" s="69">
        <f>+'18-jul-2019 Tablas grados'!N9</f>
        <v>13.399999999999999</v>
      </c>
      <c r="O9" s="69">
        <f>+'18-jul-2019 Tablas grados'!O9</f>
        <v>-10</v>
      </c>
      <c r="P9" s="69">
        <f>+'18-jul-2019 Tablas grados'!P9</f>
        <v>11.8</v>
      </c>
      <c r="Q9" s="69">
        <f>+'18-jul-2019 Tablas grados'!Q9</f>
        <v>-18</v>
      </c>
      <c r="R9" s="69">
        <f>+'18-jul-2019 Tablas grados'!R9</f>
        <v>14.100000000000001</v>
      </c>
      <c r="S9" s="69">
        <f>+'18-jul-2019 Tablas grados'!S9</f>
        <v>-13</v>
      </c>
      <c r="T9" s="69">
        <f>+'18-jul-2019 Tablas grados'!T9</f>
        <v>0</v>
      </c>
      <c r="U9" s="69">
        <f>+'18-jul-2019 Tablas grados'!U9</f>
        <v>0</v>
      </c>
      <c r="V9" s="69">
        <f>+'18-jul-2019 Tablas grados'!V9</f>
        <v>18.96</v>
      </c>
      <c r="W9" s="69">
        <f>+'18-jul-2019 Tablas grados'!W9</f>
        <v>-10</v>
      </c>
      <c r="X9" s="69">
        <f>+'18-jul-2019 Tablas grados'!X9</f>
        <v>0</v>
      </c>
      <c r="Y9" s="69">
        <f>+'18-jul-2019 Tablas grados'!Y9</f>
        <v>0</v>
      </c>
      <c r="Z9" s="69">
        <f>+'18-jul-2019 Tablas grados'!Z9</f>
        <v>0</v>
      </c>
      <c r="AA9" s="69">
        <f>+'18-jul-2019 Tablas grados'!AA9</f>
        <v>0</v>
      </c>
      <c r="AB9" s="47"/>
      <c r="AC9" s="47"/>
      <c r="AD9" s="47"/>
    </row>
    <row r="10" spans="1:33" x14ac:dyDescent="0.25">
      <c r="A10" s="69">
        <v>8</v>
      </c>
      <c r="B10" s="69">
        <f>+'18-jul-2019 Tablas grados'!B10</f>
        <v>0</v>
      </c>
      <c r="C10" s="69">
        <f>+'18-jul-2019 Tablas grados'!C10</f>
        <v>0</v>
      </c>
      <c r="D10" s="69">
        <f>+'18-jul-2019 Tablas grados'!D10</f>
        <v>0</v>
      </c>
      <c r="E10" s="69">
        <f>+'18-jul-2019 Tablas grados'!E10</f>
        <v>0</v>
      </c>
      <c r="F10" s="69">
        <f>+'18-jul-2019 Tablas grados'!F10</f>
        <v>0</v>
      </c>
      <c r="G10" s="69">
        <f>+'18-jul-2019 Tablas grados'!G10</f>
        <v>0</v>
      </c>
      <c r="H10" s="69">
        <f>+'18-jul-2019 Tablas grados'!H10</f>
        <v>0</v>
      </c>
      <c r="I10" s="69">
        <f>+'18-jul-2019 Tablas grados'!I10</f>
        <v>0</v>
      </c>
      <c r="J10" s="69">
        <f>+'18-jul-2019 Tablas grados'!J10</f>
        <v>0</v>
      </c>
      <c r="K10" s="69">
        <f>+'18-jul-2019 Tablas grados'!K10</f>
        <v>0</v>
      </c>
      <c r="L10" s="69">
        <f>+'18-jul-2019 Tablas grados'!L10</f>
        <v>20.5</v>
      </c>
      <c r="M10" s="69">
        <f>+'18-jul-2019 Tablas grados'!M10</f>
        <v>4</v>
      </c>
      <c r="N10" s="69">
        <f>+'18-jul-2019 Tablas grados'!N10</f>
        <v>14.7</v>
      </c>
      <c r="O10" s="69">
        <f>+'18-jul-2019 Tablas grados'!O10</f>
        <v>-13</v>
      </c>
      <c r="P10" s="69">
        <f>+'18-jul-2019 Tablas grados'!P10</f>
        <v>14.420000000000002</v>
      </c>
      <c r="Q10" s="69">
        <f>+'18-jul-2019 Tablas grados'!Q10</f>
        <v>0</v>
      </c>
      <c r="R10" s="69">
        <f>+'18-jul-2019 Tablas grados'!R10</f>
        <v>21.6</v>
      </c>
      <c r="S10" s="69">
        <f>+'18-jul-2019 Tablas grados'!S10</f>
        <v>0</v>
      </c>
      <c r="T10" s="69">
        <f>+'18-jul-2019 Tablas grados'!T10</f>
        <v>0</v>
      </c>
      <c r="U10" s="69">
        <f>+'18-jul-2019 Tablas grados'!U10</f>
        <v>0</v>
      </c>
      <c r="V10" s="69">
        <f>+'18-jul-2019 Tablas grados'!V10</f>
        <v>21.67</v>
      </c>
      <c r="W10" s="69">
        <f>+'18-jul-2019 Tablas grados'!W10</f>
        <v>0</v>
      </c>
      <c r="X10" s="69">
        <f>+'18-jul-2019 Tablas grados'!X10</f>
        <v>0</v>
      </c>
      <c r="Y10" s="69">
        <f>+'18-jul-2019 Tablas grados'!Y10</f>
        <v>0</v>
      </c>
      <c r="Z10" s="69">
        <f>+'18-jul-2019 Tablas grados'!Z10</f>
        <v>0</v>
      </c>
      <c r="AA10" s="69">
        <f>+'18-jul-2019 Tablas grados'!AA10</f>
        <v>0</v>
      </c>
      <c r="AB10" s="47"/>
      <c r="AC10" s="47"/>
      <c r="AD10" s="47"/>
    </row>
    <row r="11" spans="1:33" x14ac:dyDescent="0.25">
      <c r="A11" s="69">
        <v>9</v>
      </c>
      <c r="B11" s="69">
        <f>+'18-jul-2019 Tablas grados'!B11</f>
        <v>0</v>
      </c>
      <c r="C11" s="69">
        <f>+'18-jul-2019 Tablas grados'!C11</f>
        <v>0</v>
      </c>
      <c r="D11" s="69">
        <f>+'18-jul-2019 Tablas grados'!D11</f>
        <v>0</v>
      </c>
      <c r="E11" s="69">
        <f>+'18-jul-2019 Tablas grados'!E11</f>
        <v>0</v>
      </c>
      <c r="F11" s="69">
        <f>+'18-jul-2019 Tablas grados'!F11</f>
        <v>0</v>
      </c>
      <c r="G11" s="69">
        <f>+'18-jul-2019 Tablas grados'!G11</f>
        <v>0</v>
      </c>
      <c r="H11" s="69">
        <f>+'18-jul-2019 Tablas grados'!H11</f>
        <v>0</v>
      </c>
      <c r="I11" s="69">
        <f>+'18-jul-2019 Tablas grados'!I11</f>
        <v>0</v>
      </c>
      <c r="J11" s="69">
        <f>+'18-jul-2019 Tablas grados'!J11</f>
        <v>0</v>
      </c>
      <c r="K11" s="69">
        <f>+'18-jul-2019 Tablas grados'!K11</f>
        <v>0</v>
      </c>
      <c r="L11" s="69">
        <f>+'18-jul-2019 Tablas grados'!L11</f>
        <v>23.86</v>
      </c>
      <c r="M11" s="69">
        <f>+'18-jul-2019 Tablas grados'!M11</f>
        <v>0</v>
      </c>
      <c r="N11" s="69">
        <f>+'18-jul-2019 Tablas grados'!N11</f>
        <v>21.07</v>
      </c>
      <c r="O11" s="69">
        <f>+'18-jul-2019 Tablas grados'!O11</f>
        <v>0</v>
      </c>
      <c r="P11" s="69">
        <f>+'18-jul-2019 Tablas grados'!P11</f>
        <v>0</v>
      </c>
      <c r="Q11" s="69">
        <f>+'18-jul-2019 Tablas grados'!Q11</f>
        <v>0</v>
      </c>
      <c r="R11" s="69">
        <f>+'18-jul-2019 Tablas grados'!R11</f>
        <v>38.200000000000003</v>
      </c>
      <c r="S11" s="69">
        <f>+'18-jul-2019 Tablas grados'!S11</f>
        <v>-6</v>
      </c>
      <c r="T11" s="69">
        <f>+'18-jul-2019 Tablas grados'!T11</f>
        <v>0</v>
      </c>
      <c r="U11" s="69">
        <f>+'18-jul-2019 Tablas grados'!U11</f>
        <v>0</v>
      </c>
      <c r="V11" s="69">
        <f>+'18-jul-2019 Tablas grados'!V11</f>
        <v>0</v>
      </c>
      <c r="W11" s="69">
        <f>+'18-jul-2019 Tablas grados'!W11</f>
        <v>0</v>
      </c>
      <c r="X11" s="69">
        <f>+'18-jul-2019 Tablas grados'!X11</f>
        <v>0</v>
      </c>
      <c r="Y11" s="69">
        <f>+'18-jul-2019 Tablas grados'!Y11</f>
        <v>0</v>
      </c>
      <c r="Z11" s="69">
        <f>+'18-jul-2019 Tablas grados'!Z11</f>
        <v>0</v>
      </c>
      <c r="AA11" s="69">
        <f>+'18-jul-2019 Tablas grados'!AA11</f>
        <v>0</v>
      </c>
      <c r="AB11" s="47"/>
      <c r="AC11" s="47"/>
      <c r="AD11" s="47"/>
    </row>
    <row r="12" spans="1:33" x14ac:dyDescent="0.25">
      <c r="A12" s="69">
        <v>10</v>
      </c>
      <c r="B12" s="69">
        <f>+'18-jul-2019 Tablas grados'!B12</f>
        <v>0</v>
      </c>
      <c r="C12" s="69">
        <f>+'18-jul-2019 Tablas grados'!C12</f>
        <v>0</v>
      </c>
      <c r="D12" s="69">
        <f>+'18-jul-2019 Tablas grados'!D12</f>
        <v>0</v>
      </c>
      <c r="E12" s="69">
        <f>+'18-jul-2019 Tablas grados'!E12</f>
        <v>0</v>
      </c>
      <c r="F12" s="69">
        <f>+'18-jul-2019 Tablas grados'!F12</f>
        <v>0</v>
      </c>
      <c r="G12" s="69">
        <f>+'18-jul-2019 Tablas grados'!G12</f>
        <v>0</v>
      </c>
      <c r="H12" s="69">
        <f>+'18-jul-2019 Tablas grados'!H12</f>
        <v>0</v>
      </c>
      <c r="I12" s="69">
        <f>+'18-jul-2019 Tablas grados'!I12</f>
        <v>0</v>
      </c>
      <c r="J12" s="69">
        <f>+'18-jul-2019 Tablas grados'!J12</f>
        <v>0</v>
      </c>
      <c r="K12" s="69">
        <f>+'18-jul-2019 Tablas grados'!K12</f>
        <v>0</v>
      </c>
      <c r="L12" s="69">
        <f>+'18-jul-2019 Tablas grados'!L12</f>
        <v>25.4</v>
      </c>
      <c r="M12" s="69">
        <f>+'18-jul-2019 Tablas grados'!M12</f>
        <v>-11</v>
      </c>
      <c r="N12" s="69">
        <f>+'18-jul-2019 Tablas grados'!N12</f>
        <v>0</v>
      </c>
      <c r="O12" s="69">
        <f>+'18-jul-2019 Tablas grados'!O12</f>
        <v>0</v>
      </c>
      <c r="P12" s="69">
        <f>+'18-jul-2019 Tablas grados'!P12</f>
        <v>0</v>
      </c>
      <c r="Q12" s="69">
        <f>+'18-jul-2019 Tablas grados'!Q12</f>
        <v>0</v>
      </c>
      <c r="R12" s="69">
        <f>+'18-jul-2019 Tablas grados'!R12</f>
        <v>39.9</v>
      </c>
      <c r="S12" s="69">
        <f>+'18-jul-2019 Tablas grados'!S12</f>
        <v>-8</v>
      </c>
      <c r="T12" s="69">
        <f>+'18-jul-2019 Tablas grados'!T12</f>
        <v>0</v>
      </c>
      <c r="U12" s="69">
        <f>+'18-jul-2019 Tablas grados'!U12</f>
        <v>0</v>
      </c>
      <c r="V12" s="69">
        <f>+'18-jul-2019 Tablas grados'!V12</f>
        <v>0</v>
      </c>
      <c r="W12" s="69">
        <f>+'18-jul-2019 Tablas grados'!W12</f>
        <v>0</v>
      </c>
      <c r="X12" s="69">
        <f>+'18-jul-2019 Tablas grados'!X12</f>
        <v>0</v>
      </c>
      <c r="Y12" s="69">
        <f>+'18-jul-2019 Tablas grados'!Y12</f>
        <v>0</v>
      </c>
      <c r="Z12" s="69">
        <f>+'18-jul-2019 Tablas grados'!Z12</f>
        <v>0</v>
      </c>
      <c r="AA12" s="69">
        <f>+'18-jul-2019 Tablas grados'!AA12</f>
        <v>0</v>
      </c>
      <c r="AB12" s="47"/>
      <c r="AC12" s="47"/>
      <c r="AD12" s="47"/>
    </row>
    <row r="13" spans="1:33" x14ac:dyDescent="0.25">
      <c r="A13" s="69">
        <v>11</v>
      </c>
      <c r="B13" s="69">
        <f>+'18-jul-2019 Tablas grados'!B13</f>
        <v>0</v>
      </c>
      <c r="C13" s="69">
        <f>+'18-jul-2019 Tablas grados'!C13</f>
        <v>0</v>
      </c>
      <c r="D13" s="69">
        <f>+'18-jul-2019 Tablas grados'!D13</f>
        <v>0</v>
      </c>
      <c r="E13" s="69">
        <f>+'18-jul-2019 Tablas grados'!E13</f>
        <v>0</v>
      </c>
      <c r="F13" s="69">
        <f>+'18-jul-2019 Tablas grados'!F13</f>
        <v>0</v>
      </c>
      <c r="G13" s="69">
        <f>+'18-jul-2019 Tablas grados'!G13</f>
        <v>0</v>
      </c>
      <c r="H13" s="69">
        <f>+'18-jul-2019 Tablas grados'!H13</f>
        <v>0</v>
      </c>
      <c r="I13" s="69">
        <f>+'18-jul-2019 Tablas grados'!I13</f>
        <v>0</v>
      </c>
      <c r="J13" s="69">
        <f>+'18-jul-2019 Tablas grados'!J13</f>
        <v>0</v>
      </c>
      <c r="K13" s="69">
        <f>+'18-jul-2019 Tablas grados'!K13</f>
        <v>0</v>
      </c>
      <c r="L13" s="69">
        <f>+'18-jul-2019 Tablas grados'!L13</f>
        <v>29.5</v>
      </c>
      <c r="M13" s="69">
        <f>+'18-jul-2019 Tablas grados'!M13</f>
        <v>0</v>
      </c>
      <c r="N13" s="69">
        <f>+'18-jul-2019 Tablas grados'!N13</f>
        <v>0</v>
      </c>
      <c r="O13" s="69">
        <f>+'18-jul-2019 Tablas grados'!O13</f>
        <v>0</v>
      </c>
      <c r="P13" s="69">
        <f>+'18-jul-2019 Tablas grados'!P13</f>
        <v>0</v>
      </c>
      <c r="Q13" s="69">
        <f>+'18-jul-2019 Tablas grados'!Q13</f>
        <v>0</v>
      </c>
      <c r="R13" s="69">
        <f>+'18-jul-2019 Tablas grados'!R13</f>
        <v>42.94</v>
      </c>
      <c r="S13" s="69">
        <f>+'18-jul-2019 Tablas grados'!S13</f>
        <v>0</v>
      </c>
      <c r="T13" s="69">
        <f>+'18-jul-2019 Tablas grados'!T13</f>
        <v>0</v>
      </c>
      <c r="U13" s="69">
        <f>+'18-jul-2019 Tablas grados'!U13</f>
        <v>0</v>
      </c>
      <c r="V13" s="69">
        <f>+'18-jul-2019 Tablas grados'!V13</f>
        <v>0</v>
      </c>
      <c r="W13" s="69">
        <f>+'18-jul-2019 Tablas grados'!W13</f>
        <v>0</v>
      </c>
      <c r="X13" s="69">
        <f>+'18-jul-2019 Tablas grados'!X13</f>
        <v>0</v>
      </c>
      <c r="Y13" s="69">
        <f>+'18-jul-2019 Tablas grados'!Y13</f>
        <v>0</v>
      </c>
      <c r="Z13" s="69">
        <f>+'18-jul-2019 Tablas grados'!Z13</f>
        <v>0</v>
      </c>
      <c r="AA13" s="69">
        <f>+'18-jul-2019 Tablas grados'!AA13</f>
        <v>0</v>
      </c>
      <c r="AB13" s="47"/>
      <c r="AC13" s="47"/>
      <c r="AD13" s="47"/>
    </row>
    <row r="14" spans="1:33" x14ac:dyDescent="0.25">
      <c r="A14" s="69">
        <v>12</v>
      </c>
      <c r="B14" s="69">
        <f>+'18-jul-2019 Tablas grados'!B14</f>
        <v>13.2</v>
      </c>
      <c r="C14" s="69">
        <f>+'18-jul-2019 Tablas grados'!C14</f>
        <v>-6.666666666666667</v>
      </c>
      <c r="D14" s="69">
        <f>+'18-jul-2019 Tablas grados'!D14</f>
        <v>13.14</v>
      </c>
      <c r="E14" s="69">
        <f>+'18-jul-2019 Tablas grados'!E14</f>
        <v>-10.333333333333334</v>
      </c>
      <c r="F14" s="69">
        <f>+'18-jul-2019 Tablas grados'!F14</f>
        <v>14.3</v>
      </c>
      <c r="G14" s="69">
        <f>+'18-jul-2019 Tablas grados'!G14</f>
        <v>-17.2</v>
      </c>
      <c r="H14" s="69">
        <f>+'18-jul-2019 Tablas grados'!H14</f>
        <v>10.68</v>
      </c>
      <c r="I14" s="69">
        <f>+'18-jul-2019 Tablas grados'!I14</f>
        <v>-39</v>
      </c>
      <c r="J14" s="69">
        <f>+'18-jul-2019 Tablas grados'!J14</f>
        <v>11.969999999999999</v>
      </c>
      <c r="K14" s="69">
        <f>+'18-jul-2019 Tablas grados'!K14</f>
        <v>-11</v>
      </c>
      <c r="L14" s="69">
        <f>+'18-jul-2019 Tablas grados'!L14</f>
        <v>29.5</v>
      </c>
      <c r="M14" s="69">
        <f>+'18-jul-2019 Tablas grados'!M14</f>
        <v>-3.4444444444444446</v>
      </c>
      <c r="N14" s="69">
        <f>+'18-jul-2019 Tablas grados'!N14</f>
        <v>21.07</v>
      </c>
      <c r="O14" s="69">
        <f>+'18-jul-2019 Tablas grados'!O14</f>
        <v>-19.428571428571427</v>
      </c>
      <c r="P14" s="69">
        <f>+'18-jul-2019 Tablas grados'!P14</f>
        <v>14.420000000000002</v>
      </c>
      <c r="Q14" s="69">
        <f>+'18-jul-2019 Tablas grados'!Q14</f>
        <v>-29</v>
      </c>
      <c r="R14" s="69">
        <f>+'18-jul-2019 Tablas grados'!R14</f>
        <v>42.94</v>
      </c>
      <c r="S14" s="69">
        <f>+'18-jul-2019 Tablas grados'!S14</f>
        <v>-7.7777777777777777</v>
      </c>
      <c r="T14" s="69">
        <f>+'18-jul-2019 Tablas grados'!T14</f>
        <v>22.43</v>
      </c>
      <c r="U14" s="69">
        <f>+'18-jul-2019 Tablas grados'!U14</f>
        <v>-7</v>
      </c>
      <c r="V14" s="69">
        <f>+'18-jul-2019 Tablas grados'!V14</f>
        <v>21.67</v>
      </c>
      <c r="W14" s="69">
        <f>+'18-jul-2019 Tablas grados'!W14</f>
        <v>-3.8333333333333335</v>
      </c>
      <c r="X14" s="69">
        <f>+'18-jul-2019 Tablas grados'!X14</f>
        <v>19.399999999999999</v>
      </c>
      <c r="Y14" s="69">
        <f>+'18-jul-2019 Tablas grados'!Y14</f>
        <v>-9</v>
      </c>
      <c r="Z14" s="69">
        <f>+'18-jul-2019 Tablas grados'!Z14</f>
        <v>18.07</v>
      </c>
      <c r="AA14" s="69">
        <f>+'18-jul-2019 Tablas grados'!AA14</f>
        <v>-14</v>
      </c>
      <c r="AB14" s="47"/>
      <c r="AC14" s="47"/>
      <c r="AD14" s="47"/>
    </row>
    <row r="15" spans="1:33" x14ac:dyDescent="0.25">
      <c r="A15" s="69">
        <v>13</v>
      </c>
      <c r="B15" s="115">
        <f>+' 27-Jun-2019 tabla grados'!B15</f>
        <v>15.402307692307694</v>
      </c>
      <c r="C15" s="115">
        <f>+' 27-Jun-2019 tabla grados'!C15</f>
        <v>-6.8290293040293042</v>
      </c>
      <c r="D15" s="69">
        <f>+' 27-Jun-2019 tabla grados'!D15</f>
        <v>0</v>
      </c>
      <c r="E15" s="69">
        <f>+' 27-Jun-2019 tabla grados'!E15</f>
        <v>0</v>
      </c>
      <c r="F15" s="69">
        <f>+' 27-Jun-2019 tabla grados'!F15</f>
        <v>0</v>
      </c>
      <c r="G15" s="69">
        <f>+' 27-Jun-2019 tabla grados'!G15</f>
        <v>0</v>
      </c>
      <c r="H15" s="69">
        <f>+' 27-Jun-2019 tabla grados'!H15</f>
        <v>0</v>
      </c>
      <c r="I15" s="69">
        <f>+' 27-Jun-2019 tabla grados'!I15</f>
        <v>0</v>
      </c>
      <c r="J15" s="69">
        <f>+' 27-Jun-2019 tabla grados'!J15</f>
        <v>0</v>
      </c>
      <c r="K15" s="69">
        <f>+' 27-Jun-2019 tabla grados'!K15</f>
        <v>0</v>
      </c>
      <c r="L15" s="69">
        <f>+' 27-Jun-2019 tabla grados'!L15</f>
        <v>0</v>
      </c>
      <c r="M15" s="69">
        <f>+' 27-Jun-2019 tabla grados'!M15</f>
        <v>0</v>
      </c>
      <c r="N15" s="69">
        <f>+' 27-Jun-2019 tabla grados'!N15</f>
        <v>0</v>
      </c>
      <c r="O15" s="69">
        <f>+' 27-Jun-2019 tabla grados'!AB13</f>
        <v>0</v>
      </c>
      <c r="P15" s="69">
        <f>+' 27-Jun-2019 tabla grados'!P15</f>
        <v>0</v>
      </c>
      <c r="Q15" s="69">
        <f>+' 27-Jun-2019 tabla grados'!Q15</f>
        <v>0</v>
      </c>
      <c r="R15" s="69">
        <v>50.4</v>
      </c>
      <c r="S15" s="69">
        <f>+' 27-Jun-2019 tabla grados'!S15</f>
        <v>0</v>
      </c>
      <c r="T15" s="69">
        <f>+' 27-Jun-2019 tabla grados'!T15</f>
        <v>0</v>
      </c>
      <c r="U15" s="69">
        <f>+' 27-Jun-2019 tabla grados'!U15</f>
        <v>0</v>
      </c>
      <c r="V15" s="69">
        <f>+' 27-Jun-2019 tabla grados'!V15</f>
        <v>0</v>
      </c>
      <c r="W15" s="69">
        <f>+' 27-Jun-2019 tabla grados'!W15</f>
        <v>0</v>
      </c>
      <c r="X15" s="69">
        <f>+' 27-Jun-2019 tabla grados'!X15</f>
        <v>0</v>
      </c>
      <c r="Y15" s="69">
        <f>+' 27-Jun-2019 tabla grados'!Y15</f>
        <v>0</v>
      </c>
      <c r="Z15" s="69">
        <f>+' 27-Jun-2019 tabla grados'!Z15</f>
        <v>0</v>
      </c>
      <c r="AA15" s="69">
        <f>+' 27-Jun-2019 tabla grados'!AA15</f>
        <v>0</v>
      </c>
      <c r="AB15" s="161" t="s">
        <v>170</v>
      </c>
      <c r="AC15" s="161" t="s">
        <v>171</v>
      </c>
      <c r="AD15" s="47"/>
    </row>
    <row r="16" spans="1:33" x14ac:dyDescent="0.25">
      <c r="A16" s="161" t="s">
        <v>170</v>
      </c>
      <c r="B16" s="69"/>
      <c r="C16" s="115">
        <f>AVERAGE(C3:C7)</f>
        <v>-3</v>
      </c>
      <c r="D16" s="69"/>
      <c r="E16" s="115">
        <f>AVERAGE(E3:E6)</f>
        <v>-10.25</v>
      </c>
      <c r="F16" s="69"/>
      <c r="G16" s="115">
        <f>AVERAGE(G3:G8)</f>
        <v>-14.333333333333334</v>
      </c>
      <c r="H16" s="69"/>
      <c r="I16" s="115">
        <f>AVERAGE(I3:I6)</f>
        <v>-35.5</v>
      </c>
      <c r="J16" s="69"/>
      <c r="K16" s="115">
        <f>AVERAGE(K3:K4)</f>
        <v>-5.5</v>
      </c>
      <c r="L16" s="69"/>
      <c r="M16" s="115">
        <f>AVERAGE(M3:M12)</f>
        <v>-3.3</v>
      </c>
      <c r="N16" s="69"/>
      <c r="O16" s="115">
        <f>AVERAGE(O3:O10)</f>
        <v>-17.75</v>
      </c>
      <c r="P16" s="69"/>
      <c r="Q16" s="115">
        <f>AVERAGE(Q3:Q9)</f>
        <v>-24.857142857142858</v>
      </c>
      <c r="R16" s="69"/>
      <c r="S16" s="115">
        <f>AVERAGE(S3:S12)</f>
        <v>-7</v>
      </c>
      <c r="T16" s="69"/>
      <c r="U16" s="115">
        <f>AVERAGE(U3:U7)</f>
        <v>-5.6</v>
      </c>
      <c r="V16" s="69"/>
      <c r="W16" s="115">
        <f>AVERAGE(W3:W9)</f>
        <v>-5.2857142857142856</v>
      </c>
      <c r="X16" s="69"/>
      <c r="Y16" s="115">
        <f>AVERAGE(Y3:Y6)</f>
        <v>-6.75</v>
      </c>
      <c r="Z16" s="69"/>
      <c r="AA16" s="115">
        <f>AVERAGE(AA3:AA6)</f>
        <v>-10.5</v>
      </c>
      <c r="AB16" s="118">
        <f>AVERAGE(C16,E16,G16,I16,K16,M16,O16,Q16,S16,U16,W16,Y16,AA16)</f>
        <v>-11.509706959706961</v>
      </c>
      <c r="AC16" s="118">
        <f>STDEV(C16,E16,G16,I16,K16,M16,O16,Q16,S16,U16,W16,Y16,AA16)</f>
        <v>9.5559521813056705</v>
      </c>
      <c r="AD16" s="47"/>
      <c r="AE16" s="47"/>
      <c r="AF16" s="47"/>
      <c r="AG16" s="47"/>
    </row>
    <row r="17" spans="1:126" x14ac:dyDescent="0.25">
      <c r="A17" s="161" t="s">
        <v>171</v>
      </c>
      <c r="B17" s="69"/>
      <c r="C17" s="69">
        <f>STDEV(C3:C7)</f>
        <v>5.7008771254956896</v>
      </c>
      <c r="D17" s="69"/>
      <c r="E17" s="69">
        <f>STDEV(E3:E6)</f>
        <v>2.8722813232690143</v>
      </c>
      <c r="F17" s="69"/>
      <c r="G17" s="69">
        <f>STDEV(G3:G8)</f>
        <v>12.816655830077776</v>
      </c>
      <c r="H17" s="69"/>
      <c r="I17" s="69">
        <f>STDEV(I3:I6)</f>
        <v>36.792209320271418</v>
      </c>
      <c r="J17" s="69"/>
      <c r="K17" s="69">
        <f>STDEV(K3:K4)</f>
        <v>7.7781745930520225</v>
      </c>
      <c r="L17" s="69"/>
      <c r="M17" s="69">
        <f>STDEV(M3:M12)</f>
        <v>6.3429751168779891</v>
      </c>
      <c r="N17" s="69"/>
      <c r="O17" s="69">
        <f>STDEV(O3:O10)</f>
        <v>30.574265555949406</v>
      </c>
      <c r="P17" s="118"/>
      <c r="Q17" s="69">
        <f>STDEV(Q3:Q9)</f>
        <v>33.278764858032076</v>
      </c>
      <c r="R17" s="118"/>
      <c r="S17" s="69">
        <f>STDEV(S3:S12)</f>
        <v>7.333333333333333</v>
      </c>
      <c r="T17" s="118"/>
      <c r="U17" s="69">
        <f>STDEV(U3:U7)</f>
        <v>5.1768716422179137</v>
      </c>
      <c r="V17" s="118"/>
      <c r="W17" s="69">
        <f>STDEV(W3:W9)</f>
        <v>6.7011015441315251</v>
      </c>
      <c r="X17" s="118"/>
      <c r="Y17" s="69">
        <f>STDEV(Y3:Y6)</f>
        <v>5.3774219349672263</v>
      </c>
      <c r="Z17" s="118"/>
      <c r="AA17" s="69">
        <f>STDEV(AA3:AA6)</f>
        <v>7.047458170621991</v>
      </c>
      <c r="AB17" s="47"/>
      <c r="AC17" s="47"/>
      <c r="AD17" s="47"/>
      <c r="AE17" s="47"/>
      <c r="AF17" s="47"/>
      <c r="AG17" s="47"/>
      <c r="AO17" s="47"/>
      <c r="AP17" s="47"/>
      <c r="AQ17" s="47"/>
    </row>
    <row r="18" spans="1:126" x14ac:dyDescent="0.25">
      <c r="A18" s="69" t="s">
        <v>6</v>
      </c>
      <c r="B18" s="349" t="s">
        <v>7</v>
      </c>
      <c r="C18" s="349"/>
      <c r="D18" s="341"/>
      <c r="E18" s="342"/>
      <c r="K18" s="69" t="s">
        <v>6</v>
      </c>
      <c r="L18" s="341" t="s">
        <v>8</v>
      </c>
      <c r="M18" s="342"/>
      <c r="N18" s="341"/>
      <c r="O18" s="342"/>
      <c r="T18" s="47"/>
      <c r="U18" s="69" t="s">
        <v>6</v>
      </c>
      <c r="V18" s="356" t="s">
        <v>9</v>
      </c>
      <c r="W18" s="357"/>
      <c r="X18" s="341"/>
      <c r="Y18" s="342"/>
      <c r="AD18" s="47"/>
      <c r="AE18" s="69" t="s">
        <v>6</v>
      </c>
      <c r="AF18" s="351" t="s">
        <v>10</v>
      </c>
      <c r="AG18" s="352"/>
      <c r="AH18" s="341"/>
      <c r="AI18" s="342"/>
      <c r="AO18" s="69" t="s">
        <v>6</v>
      </c>
      <c r="AP18" s="353" t="s">
        <v>11</v>
      </c>
      <c r="AQ18" s="353"/>
      <c r="AR18" s="341"/>
      <c r="AS18" s="342"/>
      <c r="AY18" s="69" t="s">
        <v>6</v>
      </c>
      <c r="AZ18" s="350" t="s">
        <v>12</v>
      </c>
      <c r="BA18" s="350"/>
      <c r="BB18" s="341"/>
      <c r="BC18" s="342"/>
      <c r="BI18" s="69" t="s">
        <v>6</v>
      </c>
      <c r="BJ18" s="343" t="s">
        <v>13</v>
      </c>
      <c r="BK18" s="343"/>
      <c r="BL18" s="341"/>
      <c r="BM18" s="342"/>
      <c r="BS18" s="69" t="s">
        <v>6</v>
      </c>
      <c r="BT18" s="344" t="s">
        <v>14</v>
      </c>
      <c r="BU18" s="344"/>
      <c r="BV18" s="341"/>
      <c r="BW18" s="342"/>
      <c r="CC18" s="69" t="s">
        <v>6</v>
      </c>
      <c r="CD18" s="345" t="s">
        <v>15</v>
      </c>
      <c r="CE18" s="345"/>
      <c r="CF18" s="345"/>
      <c r="CG18" s="345"/>
      <c r="CN18" s="69" t="s">
        <v>6</v>
      </c>
      <c r="CO18" s="346" t="s">
        <v>16</v>
      </c>
      <c r="CP18" s="346"/>
      <c r="CQ18" s="345"/>
      <c r="CR18" s="345"/>
      <c r="CX18" s="69" t="s">
        <v>6</v>
      </c>
      <c r="CY18" s="347" t="s">
        <v>17</v>
      </c>
      <c r="CZ18" s="347"/>
      <c r="DA18" s="345"/>
      <c r="DB18" s="345"/>
      <c r="DH18" s="69" t="s">
        <v>6</v>
      </c>
      <c r="DI18" s="348" t="s">
        <v>18</v>
      </c>
      <c r="DJ18" s="348"/>
      <c r="DK18" s="345"/>
      <c r="DL18" s="345"/>
      <c r="DR18" s="69" t="s">
        <v>6</v>
      </c>
      <c r="DS18" s="339" t="s">
        <v>19</v>
      </c>
      <c r="DT18" s="339"/>
      <c r="DU18" s="345"/>
      <c r="DV18" s="345"/>
    </row>
    <row r="19" spans="1:126" x14ac:dyDescent="0.25">
      <c r="A19" s="69" t="s">
        <v>167</v>
      </c>
      <c r="B19" s="119" t="s">
        <v>22</v>
      </c>
      <c r="C19" s="119" t="s">
        <v>32</v>
      </c>
      <c r="D19" s="120" t="s">
        <v>155</v>
      </c>
      <c r="E19" s="158">
        <v>43664</v>
      </c>
      <c r="K19" s="69" t="s">
        <v>167</v>
      </c>
      <c r="L19" s="120" t="s">
        <v>22</v>
      </c>
      <c r="M19" s="120" t="s">
        <v>32</v>
      </c>
      <c r="N19" s="120" t="s">
        <v>155</v>
      </c>
      <c r="O19" s="158">
        <v>43664</v>
      </c>
      <c r="T19" s="47"/>
      <c r="U19" s="69" t="s">
        <v>167</v>
      </c>
      <c r="V19" s="124" t="s">
        <v>22</v>
      </c>
      <c r="W19" s="124" t="s">
        <v>32</v>
      </c>
      <c r="X19" s="120" t="s">
        <v>155</v>
      </c>
      <c r="Y19" s="158">
        <v>43664</v>
      </c>
      <c r="AD19" s="47"/>
      <c r="AE19" s="69" t="s">
        <v>167</v>
      </c>
      <c r="AF19" s="125" t="s">
        <v>22</v>
      </c>
      <c r="AG19" s="125" t="s">
        <v>32</v>
      </c>
      <c r="AH19" s="120" t="s">
        <v>155</v>
      </c>
      <c r="AI19" s="158">
        <v>43664</v>
      </c>
      <c r="AO19" s="69" t="s">
        <v>167</v>
      </c>
      <c r="AP19" s="126" t="s">
        <v>22</v>
      </c>
      <c r="AQ19" s="126" t="s">
        <v>32</v>
      </c>
      <c r="AR19" s="120" t="s">
        <v>155</v>
      </c>
      <c r="AS19" s="158">
        <v>43664</v>
      </c>
      <c r="AY19" s="69" t="s">
        <v>167</v>
      </c>
      <c r="AZ19" s="127" t="s">
        <v>22</v>
      </c>
      <c r="BA19" s="127" t="s">
        <v>32</v>
      </c>
      <c r="BB19" s="120" t="s">
        <v>155</v>
      </c>
      <c r="BC19" s="158">
        <v>43664</v>
      </c>
      <c r="BI19" s="69" t="s">
        <v>167</v>
      </c>
      <c r="BJ19" s="100" t="s">
        <v>22</v>
      </c>
      <c r="BK19" s="100" t="s">
        <v>32</v>
      </c>
      <c r="BL19" s="120" t="s">
        <v>155</v>
      </c>
      <c r="BM19" s="158">
        <v>43664</v>
      </c>
      <c r="BS19" s="69" t="s">
        <v>167</v>
      </c>
      <c r="BT19" s="128" t="s">
        <v>22</v>
      </c>
      <c r="BU19" s="128" t="s">
        <v>32</v>
      </c>
      <c r="BV19" s="120" t="s">
        <v>155</v>
      </c>
      <c r="BW19" s="158">
        <v>43664</v>
      </c>
      <c r="CC19" s="69" t="s">
        <v>167</v>
      </c>
      <c r="CD19" s="132" t="s">
        <v>22</v>
      </c>
      <c r="CE19" s="132" t="s">
        <v>32</v>
      </c>
      <c r="CF19" s="132" t="s">
        <v>155</v>
      </c>
      <c r="CG19" s="158">
        <v>43664</v>
      </c>
      <c r="CN19" s="69" t="s">
        <v>167</v>
      </c>
      <c r="CO19" s="129" t="s">
        <v>22</v>
      </c>
      <c r="CP19" s="129" t="s">
        <v>32</v>
      </c>
      <c r="CQ19" s="132" t="s">
        <v>155</v>
      </c>
      <c r="CR19" s="158">
        <v>43664</v>
      </c>
      <c r="CX19" s="69" t="s">
        <v>167</v>
      </c>
      <c r="CY19" s="124" t="s">
        <v>22</v>
      </c>
      <c r="CZ19" s="124" t="s">
        <v>32</v>
      </c>
      <c r="DA19" s="132" t="s">
        <v>155</v>
      </c>
      <c r="DB19" s="158">
        <v>43664</v>
      </c>
      <c r="DH19" s="69" t="s">
        <v>167</v>
      </c>
      <c r="DI19" s="130" t="s">
        <v>22</v>
      </c>
      <c r="DJ19" s="130" t="s">
        <v>32</v>
      </c>
      <c r="DK19" s="132" t="s">
        <v>155</v>
      </c>
      <c r="DL19" s="158">
        <v>43664</v>
      </c>
      <c r="DR19" s="69" t="s">
        <v>167</v>
      </c>
      <c r="DS19" s="69" t="s">
        <v>22</v>
      </c>
      <c r="DT19" s="69" t="s">
        <v>32</v>
      </c>
      <c r="DU19" s="132" t="s">
        <v>155</v>
      </c>
      <c r="DV19" s="158">
        <v>43664</v>
      </c>
    </row>
    <row r="20" spans="1:126" x14ac:dyDescent="0.25">
      <c r="A20" s="69">
        <v>1</v>
      </c>
      <c r="B20" s="69">
        <f>+B3</f>
        <v>0</v>
      </c>
      <c r="C20" s="69">
        <f>+C3</f>
        <v>5</v>
      </c>
      <c r="D20" s="115">
        <f>+G36</f>
        <v>0</v>
      </c>
      <c r="E20" s="115">
        <f>+I36</f>
        <v>0</v>
      </c>
      <c r="K20" s="69">
        <v>1</v>
      </c>
      <c r="L20" s="69">
        <f>+D3</f>
        <v>0</v>
      </c>
      <c r="M20" s="69">
        <f>+E3</f>
        <v>-10</v>
      </c>
      <c r="N20" s="115">
        <f>+Q36</f>
        <v>0</v>
      </c>
      <c r="O20" s="115">
        <f>+S36</f>
        <v>0</v>
      </c>
      <c r="T20" s="47"/>
      <c r="U20" s="69">
        <v>1</v>
      </c>
      <c r="V20" s="69">
        <f>+F3</f>
        <v>0</v>
      </c>
      <c r="W20" s="69">
        <f>+G3</f>
        <v>0</v>
      </c>
      <c r="X20" s="115">
        <f>+AA36</f>
        <v>0</v>
      </c>
      <c r="Y20" s="115">
        <f>+AC36</f>
        <v>0</v>
      </c>
      <c r="AD20" s="47"/>
      <c r="AE20" s="69">
        <v>1</v>
      </c>
      <c r="AF20" s="69">
        <f>+H3</f>
        <v>0</v>
      </c>
      <c r="AG20" s="69">
        <f>+I3</f>
        <v>-25</v>
      </c>
      <c r="AH20" s="115">
        <f>+AK36</f>
        <v>0</v>
      </c>
      <c r="AI20" s="115">
        <f>+AM36</f>
        <v>0</v>
      </c>
      <c r="AO20" s="69">
        <v>1</v>
      </c>
      <c r="AP20" s="69">
        <f t="shared" ref="AP20:AP32" si="0">+J3</f>
        <v>0</v>
      </c>
      <c r="AQ20" s="69">
        <f t="shared" ref="AQ20:AQ32" si="1">+K3</f>
        <v>0</v>
      </c>
      <c r="AR20" s="115">
        <f>+AU36</f>
        <v>0</v>
      </c>
      <c r="AS20" s="115">
        <f>+AW36</f>
        <v>0</v>
      </c>
      <c r="AY20" s="69">
        <v>1</v>
      </c>
      <c r="AZ20" s="69">
        <f t="shared" ref="AZ20:AZ32" si="2">+L3</f>
        <v>0</v>
      </c>
      <c r="BA20" s="69">
        <f t="shared" ref="BA20:BA32" si="3">+M3</f>
        <v>-2</v>
      </c>
      <c r="BB20" s="115">
        <f>+BE36</f>
        <v>0</v>
      </c>
      <c r="BC20" s="115">
        <f>+BG36</f>
        <v>0</v>
      </c>
      <c r="BI20" s="69">
        <v>1</v>
      </c>
      <c r="BJ20" s="69">
        <f t="shared" ref="BJ20:BJ32" si="4">+N3</f>
        <v>0</v>
      </c>
      <c r="BK20" s="69">
        <f t="shared" ref="BK20:BK32" si="5">+O3</f>
        <v>-6</v>
      </c>
      <c r="BL20" s="115">
        <f>+BO36</f>
        <v>0</v>
      </c>
      <c r="BM20" s="115">
        <f>+BQ36</f>
        <v>0</v>
      </c>
      <c r="BS20" s="69">
        <v>1</v>
      </c>
      <c r="BT20" s="69">
        <f t="shared" ref="BT20:BT32" si="6">+P3</f>
        <v>0</v>
      </c>
      <c r="BU20" s="69">
        <f t="shared" ref="BU20:BU32" si="7">+Q3</f>
        <v>0</v>
      </c>
      <c r="BV20" s="115">
        <f>+BY36</f>
        <v>0</v>
      </c>
      <c r="BW20" s="115">
        <f>+CA36</f>
        <v>0</v>
      </c>
      <c r="CC20" s="69">
        <v>1</v>
      </c>
      <c r="CD20" s="69">
        <f t="shared" ref="CD20:CD32" si="8">+R3</f>
        <v>0</v>
      </c>
      <c r="CE20" s="69">
        <f t="shared" ref="CE20:CE32" si="9">+S3</f>
        <v>0</v>
      </c>
      <c r="CF20" s="115">
        <f>+CI36</f>
        <v>0</v>
      </c>
      <c r="CG20" s="115">
        <f>+CK36</f>
        <v>0</v>
      </c>
      <c r="CN20" s="69">
        <v>1</v>
      </c>
      <c r="CO20" s="69">
        <f t="shared" ref="CO20:CO32" si="10">+T3</f>
        <v>0</v>
      </c>
      <c r="CP20" s="69">
        <f t="shared" ref="CP20:CP32" si="11">+U3</f>
        <v>0</v>
      </c>
      <c r="CQ20" s="115">
        <f>+CT36</f>
        <v>0</v>
      </c>
      <c r="CR20" s="115">
        <f>+CV36</f>
        <v>0</v>
      </c>
      <c r="CX20" s="69">
        <v>1</v>
      </c>
      <c r="CY20" s="69">
        <f t="shared" ref="CY20:CY32" si="12">+V3</f>
        <v>0</v>
      </c>
      <c r="CZ20" s="69">
        <f t="shared" ref="CZ20:CZ32" si="13">+W3</f>
        <v>-14</v>
      </c>
      <c r="DA20" s="115">
        <f>+DD36</f>
        <v>0</v>
      </c>
      <c r="DB20" s="115">
        <f>+DF36</f>
        <v>0</v>
      </c>
      <c r="DH20" s="69">
        <v>1</v>
      </c>
      <c r="DI20" s="69">
        <f t="shared" ref="DI20:DI32" si="14">+X3</f>
        <v>0</v>
      </c>
      <c r="DJ20" s="69">
        <f t="shared" ref="DJ20:DJ32" si="15">+Y3</f>
        <v>0</v>
      </c>
      <c r="DK20" s="115">
        <f>+DN36</f>
        <v>0</v>
      </c>
      <c r="DL20" s="115">
        <f>+DP36</f>
        <v>0</v>
      </c>
      <c r="DR20" s="69">
        <v>1</v>
      </c>
      <c r="DS20" s="69">
        <f t="shared" ref="DS20:DS32" si="16">+Z3</f>
        <v>0</v>
      </c>
      <c r="DT20" s="69">
        <f t="shared" ref="DT20:DT32" si="17">+AA3</f>
        <v>0</v>
      </c>
      <c r="DU20" s="115">
        <f>+DX36</f>
        <v>0</v>
      </c>
      <c r="DV20" s="115">
        <f>+DZ36</f>
        <v>0</v>
      </c>
    </row>
    <row r="21" spans="1:126" x14ac:dyDescent="0.25">
      <c r="A21" s="69">
        <v>2</v>
      </c>
      <c r="B21" s="69">
        <f t="shared" ref="B21:C32" si="18">+B4</f>
        <v>2.6999999999999993</v>
      </c>
      <c r="C21" s="69">
        <f t="shared" si="18"/>
        <v>-5</v>
      </c>
      <c r="D21" s="115">
        <f>+G38</f>
        <v>2.6897256848477125</v>
      </c>
      <c r="E21" s="115">
        <f>+I38</f>
        <v>0.235320505418677</v>
      </c>
      <c r="K21" s="69">
        <v>2</v>
      </c>
      <c r="L21" s="69">
        <f t="shared" ref="L21:M32" si="19">+D4</f>
        <v>2.41</v>
      </c>
      <c r="M21" s="69">
        <f t="shared" si="19"/>
        <v>-7</v>
      </c>
      <c r="N21" s="115">
        <f>+Q38</f>
        <v>2.3733866847594216</v>
      </c>
      <c r="O21" s="115">
        <f>+S38</f>
        <v>-0.41849210817730215</v>
      </c>
      <c r="T21" s="47"/>
      <c r="U21" s="69">
        <v>2</v>
      </c>
      <c r="V21" s="69">
        <f t="shared" ref="V21:W32" si="20">+F4</f>
        <v>2.3000000000000007</v>
      </c>
      <c r="W21" s="69">
        <f t="shared" si="20"/>
        <v>-37</v>
      </c>
      <c r="X21" s="115">
        <f>+AA38</f>
        <v>2.3000000000000007</v>
      </c>
      <c r="Y21" s="115">
        <f>+AC38</f>
        <v>0</v>
      </c>
      <c r="AD21" s="47"/>
      <c r="AE21" s="69">
        <v>2</v>
      </c>
      <c r="AF21" s="69">
        <f t="shared" ref="AF21:AG32" si="21">+H4</f>
        <v>9.9999999999999645E-2</v>
      </c>
      <c r="AG21" s="69">
        <f t="shared" si="21"/>
        <v>-90</v>
      </c>
      <c r="AH21" s="115">
        <f>+AK38</f>
        <v>9.0630778703664677E-2</v>
      </c>
      <c r="AI21" s="115">
        <f>+AM38</f>
        <v>-4.2261826174069796E-2</v>
      </c>
      <c r="AO21" s="69">
        <v>2</v>
      </c>
      <c r="AP21" s="69">
        <f t="shared" si="0"/>
        <v>7.5399999999999991</v>
      </c>
      <c r="AQ21" s="69">
        <f t="shared" si="1"/>
        <v>-11</v>
      </c>
      <c r="AR21" s="115">
        <f>+AU38</f>
        <v>7.5399999999999991</v>
      </c>
      <c r="AS21" s="115">
        <f>+AW38</f>
        <v>0</v>
      </c>
      <c r="AY21" s="69">
        <v>2</v>
      </c>
      <c r="AZ21" s="69">
        <f t="shared" si="2"/>
        <v>5.76</v>
      </c>
      <c r="BA21" s="69">
        <f t="shared" si="3"/>
        <v>-8</v>
      </c>
      <c r="BB21" s="115">
        <f>+BE38</f>
        <v>5.7564911636299918</v>
      </c>
      <c r="BC21" s="115">
        <f>+BG38</f>
        <v>-0.20102110100640558</v>
      </c>
      <c r="BI21" s="69">
        <v>2</v>
      </c>
      <c r="BJ21" s="69">
        <f t="shared" si="4"/>
        <v>1.7200000000000006</v>
      </c>
      <c r="BK21" s="69">
        <f t="shared" si="5"/>
        <v>-3</v>
      </c>
      <c r="BL21" s="115">
        <f>+BO38</f>
        <v>1.7105776600334306</v>
      </c>
      <c r="BM21" s="115">
        <f>+BQ38</f>
        <v>-0.17978895682036403</v>
      </c>
      <c r="BS21" s="69">
        <v>2</v>
      </c>
      <c r="BT21" s="69">
        <f t="shared" si="6"/>
        <v>3.67</v>
      </c>
      <c r="BU21" s="69">
        <f t="shared" si="7"/>
        <v>5</v>
      </c>
      <c r="BV21" s="115">
        <f>+BY38</f>
        <v>3.67</v>
      </c>
      <c r="BW21" s="115">
        <f>+CA38</f>
        <v>0</v>
      </c>
      <c r="CC21" s="69">
        <v>2</v>
      </c>
      <c r="CD21" s="69">
        <f t="shared" si="8"/>
        <v>2.2100000000000009</v>
      </c>
      <c r="CE21" s="69">
        <f t="shared" si="9"/>
        <v>-11</v>
      </c>
      <c r="CF21" s="115">
        <f>+CI38</f>
        <v>2.2100000000000009</v>
      </c>
      <c r="CG21" s="115">
        <f>+CK38</f>
        <v>0</v>
      </c>
      <c r="CN21" s="69">
        <v>2</v>
      </c>
      <c r="CO21" s="69">
        <f t="shared" si="10"/>
        <v>3.5</v>
      </c>
      <c r="CP21" s="69">
        <f t="shared" si="11"/>
        <v>-10</v>
      </c>
      <c r="CQ21" s="115">
        <f>+CT38</f>
        <v>3.5</v>
      </c>
      <c r="CR21" s="115">
        <f>+CV38</f>
        <v>0</v>
      </c>
      <c r="CX21" s="69">
        <v>2</v>
      </c>
      <c r="CY21" s="69">
        <f t="shared" si="12"/>
        <v>0.92999999999999972</v>
      </c>
      <c r="CZ21" s="69">
        <f t="shared" si="13"/>
        <v>-4</v>
      </c>
      <c r="DA21" s="115">
        <f>+DD38</f>
        <v>0.90237502543667647</v>
      </c>
      <c r="DB21" s="115">
        <f>+DF38</f>
        <v>-0.22498736290769092</v>
      </c>
      <c r="DH21" s="69">
        <v>2</v>
      </c>
      <c r="DI21" s="69">
        <f t="shared" si="14"/>
        <v>3.42</v>
      </c>
      <c r="DJ21" s="69">
        <f t="shared" si="15"/>
        <v>-10</v>
      </c>
      <c r="DK21" s="115">
        <f>+DN38</f>
        <v>3.42</v>
      </c>
      <c r="DL21" s="115">
        <f>+DP38</f>
        <v>0</v>
      </c>
      <c r="DR21" s="69">
        <v>2</v>
      </c>
      <c r="DS21" s="69">
        <f t="shared" si="16"/>
        <v>14.2</v>
      </c>
      <c r="DT21" s="69">
        <f t="shared" si="17"/>
        <v>-13</v>
      </c>
      <c r="DU21" s="115">
        <f>+DX38</f>
        <v>14.2</v>
      </c>
      <c r="DV21" s="115">
        <f>+DZ38</f>
        <v>0</v>
      </c>
    </row>
    <row r="22" spans="1:126" x14ac:dyDescent="0.25">
      <c r="A22" s="69">
        <v>3</v>
      </c>
      <c r="B22" s="69">
        <f t="shared" si="18"/>
        <v>3.25</v>
      </c>
      <c r="C22" s="69">
        <f t="shared" si="18"/>
        <v>-10</v>
      </c>
      <c r="D22" s="115">
        <f>+G40</f>
        <v>3.2376327687981732</v>
      </c>
      <c r="E22" s="115">
        <f>+I40</f>
        <v>0.18738484690746493</v>
      </c>
      <c r="K22" s="69">
        <v>3</v>
      </c>
      <c r="L22" s="69">
        <f t="shared" si="19"/>
        <v>4.0600000000000005</v>
      </c>
      <c r="M22" s="69">
        <f t="shared" si="19"/>
        <v>-14</v>
      </c>
      <c r="N22" s="115">
        <f>+Q40</f>
        <v>4.0110878349676033</v>
      </c>
      <c r="O22" s="115">
        <f>+S40</f>
        <v>-0.6195765247957955</v>
      </c>
      <c r="T22" s="47"/>
      <c r="U22" s="69">
        <v>3</v>
      </c>
      <c r="V22" s="69">
        <f t="shared" si="20"/>
        <v>2.8000000000000007</v>
      </c>
      <c r="W22" s="69">
        <f t="shared" si="20"/>
        <v>-20</v>
      </c>
      <c r="X22" s="115">
        <f>+AA40</f>
        <v>2.6993177550236469</v>
      </c>
      <c r="Y22" s="115">
        <f>+AC40</f>
        <v>-0.30090751157602413</v>
      </c>
      <c r="AD22" s="47"/>
      <c r="AE22" s="69">
        <v>3</v>
      </c>
      <c r="AF22" s="69">
        <f t="shared" si="21"/>
        <v>0.5</v>
      </c>
      <c r="AG22" s="69">
        <f t="shared" si="21"/>
        <v>-16</v>
      </c>
      <c r="AH22" s="115">
        <f>+AK40</f>
        <v>9.0630778703664705E-2</v>
      </c>
      <c r="AI22" s="115">
        <f>+AM40</f>
        <v>-0.44226182617407017</v>
      </c>
      <c r="AO22" s="69">
        <v>3</v>
      </c>
      <c r="AP22" s="69">
        <f t="shared" si="0"/>
        <v>11.969999999999999</v>
      </c>
      <c r="AQ22" s="69">
        <f t="shared" si="1"/>
        <v>0</v>
      </c>
      <c r="AR22" s="115">
        <f>+AU40</f>
        <v>11.888608422673151</v>
      </c>
      <c r="AS22" s="115">
        <f>+AW40</f>
        <v>-0.84528384951809343</v>
      </c>
      <c r="AY22" s="69">
        <v>3</v>
      </c>
      <c r="AZ22" s="69">
        <f t="shared" si="2"/>
        <v>6.4</v>
      </c>
      <c r="BA22" s="69">
        <f t="shared" si="3"/>
        <v>-15</v>
      </c>
      <c r="BB22" s="115">
        <f>+BE40</f>
        <v>6.3902627276245969</v>
      </c>
      <c r="BC22" s="115">
        <f>+BG40</f>
        <v>-0.29009188562084753</v>
      </c>
      <c r="BI22" s="69">
        <v>3</v>
      </c>
      <c r="BJ22" s="69">
        <f t="shared" si="4"/>
        <v>4.8000000000000007</v>
      </c>
      <c r="BK22" s="69">
        <f t="shared" si="5"/>
        <v>0</v>
      </c>
      <c r="BL22" s="115">
        <f>+BO40</f>
        <v>4.7863566270775184</v>
      </c>
      <c r="BM22" s="115">
        <f>+BQ40</f>
        <v>-0.34098370204863104</v>
      </c>
      <c r="BS22" s="69">
        <v>3</v>
      </c>
      <c r="BT22" s="69">
        <f t="shared" si="6"/>
        <v>8.4400000000000013</v>
      </c>
      <c r="BU22" s="69">
        <f t="shared" si="7"/>
        <v>0</v>
      </c>
      <c r="BV22" s="115">
        <f>+BY40</f>
        <v>8.4218487098976276</v>
      </c>
      <c r="BW22" s="115">
        <f>+CA40</f>
        <v>0.41573289290632959</v>
      </c>
      <c r="CC22" s="69">
        <v>3</v>
      </c>
      <c r="CD22" s="69">
        <f t="shared" si="8"/>
        <v>5.6999999999999993</v>
      </c>
      <c r="CE22" s="69">
        <f t="shared" si="9"/>
        <v>0</v>
      </c>
      <c r="CF22" s="115">
        <f>+CI40</f>
        <v>5.6358788702323466</v>
      </c>
      <c r="CG22" s="115">
        <f>+CK40</f>
        <v>-0.66592339386414112</v>
      </c>
      <c r="CN22" s="69">
        <v>3</v>
      </c>
      <c r="CO22" s="69">
        <f t="shared" si="10"/>
        <v>4.8000000000000007</v>
      </c>
      <c r="CP22" s="69">
        <f t="shared" si="11"/>
        <v>0</v>
      </c>
      <c r="CQ22" s="115">
        <f>+CT40</f>
        <v>4.7802500789158708</v>
      </c>
      <c r="CR22" s="115">
        <f>+CV40</f>
        <v>-0.22574263096700956</v>
      </c>
      <c r="CX22" s="69">
        <v>3</v>
      </c>
      <c r="CY22" s="69">
        <f t="shared" si="12"/>
        <v>6.8000000000000007</v>
      </c>
      <c r="CZ22" s="69">
        <f t="shared" si="13"/>
        <v>0</v>
      </c>
      <c r="DA22" s="115">
        <f>+DD40</f>
        <v>6.7580760004618448</v>
      </c>
      <c r="DB22" s="115">
        <f>+DF40</f>
        <v>-0.63445786378570657</v>
      </c>
      <c r="DH22" s="69">
        <v>3</v>
      </c>
      <c r="DI22" s="69">
        <f t="shared" si="14"/>
        <v>5.24</v>
      </c>
      <c r="DJ22" s="69">
        <f t="shared" si="15"/>
        <v>-12</v>
      </c>
      <c r="DK22" s="115">
        <f>+DN40</f>
        <v>5.2123501104822187</v>
      </c>
      <c r="DL22" s="115">
        <f>+DP40</f>
        <v>-0.31603968335381327</v>
      </c>
      <c r="DR22" s="69">
        <v>3</v>
      </c>
      <c r="DS22" s="69">
        <f t="shared" si="16"/>
        <v>15.239999999999998</v>
      </c>
      <c r="DT22" s="69">
        <f t="shared" si="17"/>
        <v>-14</v>
      </c>
      <c r="DU22" s="115">
        <f>+DX40</f>
        <v>15.213344867376643</v>
      </c>
      <c r="DV22" s="115">
        <f>+DZ40</f>
        <v>-0.23394909651761941</v>
      </c>
    </row>
    <row r="23" spans="1:126" x14ac:dyDescent="0.25">
      <c r="A23" s="69">
        <v>4</v>
      </c>
      <c r="B23" s="69">
        <f t="shared" si="18"/>
        <v>11.3</v>
      </c>
      <c r="C23" s="69">
        <f t="shared" si="18"/>
        <v>-5</v>
      </c>
      <c r="D23" s="115">
        <f>+G42</f>
        <v>11.16533518054645</v>
      </c>
      <c r="E23" s="115">
        <f>+I42</f>
        <v>-1.2104829833113242</v>
      </c>
      <c r="K23" s="69">
        <v>4</v>
      </c>
      <c r="L23" s="69">
        <f t="shared" si="19"/>
        <v>6.85</v>
      </c>
      <c r="M23" s="69">
        <f t="shared" si="19"/>
        <v>-10</v>
      </c>
      <c r="N23" s="115">
        <f>+Q42</f>
        <v>6.7182129112776323</v>
      </c>
      <c r="O23" s="115">
        <f>+S42</f>
        <v>-1.2945386135188683</v>
      </c>
      <c r="T23" s="47"/>
      <c r="U23" s="69">
        <v>4</v>
      </c>
      <c r="V23" s="69">
        <f t="shared" si="20"/>
        <v>3.3000000000000007</v>
      </c>
      <c r="W23" s="69">
        <f t="shared" si="20"/>
        <v>-11</v>
      </c>
      <c r="X23" s="115">
        <f>+AA42</f>
        <v>3.1691640654166013</v>
      </c>
      <c r="Y23" s="115">
        <f>+AC42</f>
        <v>-0.47191758323885846</v>
      </c>
      <c r="AD23" s="47"/>
      <c r="AE23" s="69">
        <v>4</v>
      </c>
      <c r="AF23" s="69">
        <f t="shared" si="21"/>
        <v>1</v>
      </c>
      <c r="AG23" s="69">
        <f t="shared" si="21"/>
        <v>-11</v>
      </c>
      <c r="AH23" s="115">
        <f>+AK42</f>
        <v>0.5712616266728241</v>
      </c>
      <c r="AI23" s="115">
        <f>+AM42</f>
        <v>-0.58008050408256973</v>
      </c>
      <c r="AO23" s="69">
        <v>4</v>
      </c>
      <c r="AP23" s="69">
        <f t="shared" si="0"/>
        <v>0</v>
      </c>
      <c r="AQ23" s="69">
        <f t="shared" si="1"/>
        <v>0</v>
      </c>
      <c r="AR23" s="115"/>
      <c r="AS23" s="115"/>
      <c r="AY23" s="69">
        <v>4</v>
      </c>
      <c r="AZ23" s="69">
        <f t="shared" si="2"/>
        <v>7.1999999999999993</v>
      </c>
      <c r="BA23" s="69">
        <f t="shared" si="3"/>
        <v>0</v>
      </c>
      <c r="BB23" s="115">
        <f>+BE42</f>
        <v>7.1630033886558504</v>
      </c>
      <c r="BC23" s="115">
        <f>+BG42</f>
        <v>-0.49714712170286385</v>
      </c>
      <c r="BI23" s="69">
        <v>4</v>
      </c>
      <c r="BJ23" s="69">
        <f t="shared" si="4"/>
        <v>6.9</v>
      </c>
      <c r="BK23" s="69">
        <f t="shared" si="5"/>
        <v>-25</v>
      </c>
      <c r="BL23" s="115">
        <f>+BO42</f>
        <v>6.8863566270775181</v>
      </c>
      <c r="BM23" s="115">
        <f>+BQ42</f>
        <v>-0.34098370204863104</v>
      </c>
      <c r="BS23" s="69">
        <v>4</v>
      </c>
      <c r="BT23" s="69">
        <f t="shared" si="6"/>
        <v>9.5</v>
      </c>
      <c r="BU23" s="69">
        <f t="shared" si="7"/>
        <v>-35</v>
      </c>
      <c r="BV23" s="115">
        <f>+BY42</f>
        <v>9.4818487098976263</v>
      </c>
      <c r="BW23" s="115">
        <f>+CA42</f>
        <v>0.41573289290632959</v>
      </c>
      <c r="CC23" s="69">
        <v>4</v>
      </c>
      <c r="CD23" s="69">
        <f t="shared" si="8"/>
        <v>7.0600000000000005</v>
      </c>
      <c r="CE23" s="69">
        <f t="shared" si="9"/>
        <v>-22</v>
      </c>
      <c r="CF23" s="115">
        <f>+CI42</f>
        <v>6.9958788702323478</v>
      </c>
      <c r="CG23" s="115">
        <f>+CK42</f>
        <v>-0.66592339386414112</v>
      </c>
      <c r="CN23" s="69">
        <v>4</v>
      </c>
      <c r="CO23" s="69">
        <f t="shared" si="10"/>
        <v>10.899999999999999</v>
      </c>
      <c r="CP23" s="69">
        <f t="shared" si="11"/>
        <v>-8</v>
      </c>
      <c r="CQ23" s="115">
        <f>+CT42</f>
        <v>10.880250078915868</v>
      </c>
      <c r="CR23" s="115">
        <f>+CV42</f>
        <v>-0.22574263096700956</v>
      </c>
      <c r="CX23" s="69">
        <v>4</v>
      </c>
      <c r="CY23" s="69">
        <f t="shared" si="12"/>
        <v>10.7</v>
      </c>
      <c r="CZ23" s="69">
        <f t="shared" si="13"/>
        <v>3</v>
      </c>
      <c r="DA23" s="115">
        <f>+DD42</f>
        <v>10.658076000461843</v>
      </c>
      <c r="DB23" s="115">
        <f>+DF42</f>
        <v>-0.63445786378570657</v>
      </c>
      <c r="DH23" s="69">
        <v>4</v>
      </c>
      <c r="DI23" s="69">
        <f t="shared" si="14"/>
        <v>8.1000000000000014</v>
      </c>
      <c r="DJ23" s="69">
        <f t="shared" si="15"/>
        <v>-5</v>
      </c>
      <c r="DK23" s="115">
        <f>+DN42</f>
        <v>8.0098522485809038</v>
      </c>
      <c r="DL23" s="115">
        <f>+DP42</f>
        <v>-0.91066711909260523</v>
      </c>
      <c r="DR23" s="69">
        <v>4</v>
      </c>
      <c r="DS23" s="69">
        <f t="shared" si="16"/>
        <v>17</v>
      </c>
      <c r="DT23" s="69">
        <f t="shared" si="17"/>
        <v>-15</v>
      </c>
      <c r="DU23" s="115">
        <f>+DX42</f>
        <v>16.921065345622399</v>
      </c>
      <c r="DV23" s="115">
        <f>+DZ42</f>
        <v>-0.65973163277303493</v>
      </c>
    </row>
    <row r="24" spans="1:126" x14ac:dyDescent="0.25">
      <c r="A24" s="69">
        <v>5</v>
      </c>
      <c r="B24" s="69">
        <f t="shared" si="18"/>
        <v>13.2</v>
      </c>
      <c r="C24" s="69">
        <f t="shared" si="18"/>
        <v>0</v>
      </c>
      <c r="D24" s="115">
        <f>+G44</f>
        <v>13.058105106920765</v>
      </c>
      <c r="E24" s="115">
        <f>+I44</f>
        <v>-1.3760788945318745</v>
      </c>
      <c r="K24" s="69">
        <v>5</v>
      </c>
      <c r="L24" s="69">
        <f t="shared" si="19"/>
        <v>13.14</v>
      </c>
      <c r="M24" s="69">
        <f t="shared" si="19"/>
        <v>0</v>
      </c>
      <c r="N24" s="115">
        <f>+Q44</f>
        <v>12.912653677724421</v>
      </c>
      <c r="O24" s="115">
        <f>+S44</f>
        <v>-2.3867856510438603</v>
      </c>
      <c r="T24" s="47"/>
      <c r="U24" s="69">
        <v>5</v>
      </c>
      <c r="V24" s="69">
        <f t="shared" si="20"/>
        <v>4.0999999999999996</v>
      </c>
      <c r="W24" s="69">
        <f t="shared" si="20"/>
        <v>-8</v>
      </c>
      <c r="X24" s="115">
        <f>+AA44</f>
        <v>3.9544658121747314</v>
      </c>
      <c r="Y24" s="115">
        <f>+AC44</f>
        <v>-0.62456477954009415</v>
      </c>
      <c r="AD24" s="47"/>
      <c r="AE24" s="69">
        <v>5</v>
      </c>
      <c r="AF24" s="69">
        <f t="shared" si="21"/>
        <v>10.68</v>
      </c>
      <c r="AG24" s="69">
        <f t="shared" si="21"/>
        <v>0</v>
      </c>
      <c r="AH24" s="115">
        <f>+AK44</f>
        <v>10.07341276244621</v>
      </c>
      <c r="AI24" s="115">
        <f>+AM44</f>
        <v>-2.4271115793275233</v>
      </c>
      <c r="AO24" s="69">
        <v>5</v>
      </c>
      <c r="AP24" s="69">
        <f t="shared" si="0"/>
        <v>0</v>
      </c>
      <c r="AQ24" s="69">
        <f t="shared" si="1"/>
        <v>0</v>
      </c>
      <c r="AR24" s="115"/>
      <c r="AS24" s="115"/>
      <c r="AY24" s="69">
        <v>5</v>
      </c>
      <c r="AZ24" s="69">
        <f t="shared" si="2"/>
        <v>11.3</v>
      </c>
      <c r="BA24" s="69">
        <f t="shared" si="3"/>
        <v>4</v>
      </c>
      <c r="BB24" s="115">
        <f>+BE44</f>
        <v>11.263003388655852</v>
      </c>
      <c r="BC24" s="115">
        <f>+BG44</f>
        <v>-0.49714712170286385</v>
      </c>
      <c r="BI24" s="69">
        <v>5</v>
      </c>
      <c r="BJ24" s="69">
        <f t="shared" si="4"/>
        <v>7.3000000000000007</v>
      </c>
      <c r="BK24" s="69">
        <f t="shared" si="5"/>
        <v>-90</v>
      </c>
      <c r="BL24" s="115">
        <f>+BO44</f>
        <v>7.2488797418921784</v>
      </c>
      <c r="BM24" s="115">
        <f>+BQ44</f>
        <v>-0.51003100674491098</v>
      </c>
      <c r="BS24" s="69">
        <v>5</v>
      </c>
      <c r="BT24" s="69">
        <f t="shared" si="6"/>
        <v>9.6000000000000014</v>
      </c>
      <c r="BU24" s="69">
        <f t="shared" si="7"/>
        <v>-90</v>
      </c>
      <c r="BV24" s="115">
        <f>+BY44</f>
        <v>9.5637639143265272</v>
      </c>
      <c r="BW24" s="115">
        <f>+CA44</f>
        <v>0.35837524927122416</v>
      </c>
      <c r="CC24" s="69">
        <v>5</v>
      </c>
      <c r="CD24" s="69">
        <f t="shared" si="8"/>
        <v>8.3999999999999986</v>
      </c>
      <c r="CE24" s="69">
        <f t="shared" si="9"/>
        <v>-10</v>
      </c>
      <c r="CF24" s="115">
        <f>+CI44</f>
        <v>8.2383052353518416</v>
      </c>
      <c r="CG24" s="115">
        <f>+CK44</f>
        <v>-1.1678962290414625</v>
      </c>
      <c r="CN24" s="69">
        <v>5</v>
      </c>
      <c r="CO24" s="69">
        <f t="shared" si="10"/>
        <v>14</v>
      </c>
      <c r="CP24" s="69">
        <f t="shared" si="11"/>
        <v>-10</v>
      </c>
      <c r="CQ24" s="115">
        <f>+CT44</f>
        <v>13.950081092014738</v>
      </c>
      <c r="CR24" s="115">
        <f>+CV44</f>
        <v>-0.65717924394321259</v>
      </c>
      <c r="CX24" s="69">
        <v>5</v>
      </c>
      <c r="CY24" s="69">
        <f t="shared" si="12"/>
        <v>16.18</v>
      </c>
      <c r="CZ24" s="69">
        <f t="shared" si="13"/>
        <v>0</v>
      </c>
      <c r="DA24" s="115">
        <f>+DD44</f>
        <v>16.130565850916909</v>
      </c>
      <c r="DB24" s="115">
        <f>+DF44</f>
        <v>-0.34765682357437433</v>
      </c>
      <c r="DH24" s="69">
        <v>5</v>
      </c>
      <c r="DI24" s="69">
        <f t="shared" si="14"/>
        <v>19.399999999999999</v>
      </c>
      <c r="DJ24" s="69">
        <f t="shared" si="15"/>
        <v>0</v>
      </c>
      <c r="DK24" s="115">
        <f>+DN44</f>
        <v>19.266852337017625</v>
      </c>
      <c r="DL24" s="115">
        <f>+DP44</f>
        <v>-1.8955270121411423</v>
      </c>
      <c r="DR24" s="69">
        <v>5</v>
      </c>
      <c r="DS24" s="69">
        <f t="shared" si="16"/>
        <v>18.07</v>
      </c>
      <c r="DT24" s="69">
        <f t="shared" si="17"/>
        <v>0</v>
      </c>
      <c r="DU24" s="115">
        <f>+DX44</f>
        <v>17.954605979751701</v>
      </c>
      <c r="DV24" s="115">
        <f>+DZ44</f>
        <v>-0.93666801103273212</v>
      </c>
    </row>
    <row r="25" spans="1:126" x14ac:dyDescent="0.25">
      <c r="A25" s="69">
        <v>6</v>
      </c>
      <c r="B25" s="69">
        <f t="shared" si="18"/>
        <v>0</v>
      </c>
      <c r="C25" s="69">
        <f t="shared" si="18"/>
        <v>0</v>
      </c>
      <c r="D25" s="115"/>
      <c r="E25" s="115"/>
      <c r="K25" s="69">
        <v>6</v>
      </c>
      <c r="L25" s="69">
        <f t="shared" si="19"/>
        <v>0</v>
      </c>
      <c r="M25" s="69">
        <f t="shared" si="19"/>
        <v>0</v>
      </c>
      <c r="N25" s="115"/>
      <c r="O25" s="115"/>
      <c r="T25" s="47"/>
      <c r="U25" s="69">
        <v>6</v>
      </c>
      <c r="V25" s="69">
        <f t="shared" si="20"/>
        <v>10.5</v>
      </c>
      <c r="W25" s="69">
        <f t="shared" si="20"/>
        <v>-10</v>
      </c>
      <c r="X25" s="115">
        <f>+AA46</f>
        <v>10.292181452120783</v>
      </c>
      <c r="Y25" s="115">
        <f>+AC46</f>
        <v>-1.515272625684513</v>
      </c>
      <c r="AD25" s="47"/>
      <c r="AE25" s="69">
        <v>6</v>
      </c>
      <c r="AF25" s="69">
        <f t="shared" si="21"/>
        <v>0</v>
      </c>
      <c r="AG25" s="69">
        <f t="shared" si="21"/>
        <v>0</v>
      </c>
      <c r="AH25" s="115"/>
      <c r="AI25" s="115"/>
      <c r="AO25" s="69">
        <v>6</v>
      </c>
      <c r="AP25" s="69">
        <f t="shared" si="0"/>
        <v>0</v>
      </c>
      <c r="AQ25" s="69">
        <f t="shared" si="1"/>
        <v>0</v>
      </c>
      <c r="AR25" s="115"/>
      <c r="AS25" s="115"/>
      <c r="AY25" s="69">
        <v>6</v>
      </c>
      <c r="AZ25" s="69">
        <f t="shared" si="2"/>
        <v>13.8</v>
      </c>
      <c r="BA25" s="69">
        <f t="shared" si="3"/>
        <v>0</v>
      </c>
      <c r="BB25" s="115">
        <f>+BE46</f>
        <v>13.756913514305413</v>
      </c>
      <c r="BC25" s="115">
        <f>+BG46</f>
        <v>-0.32275593734255059</v>
      </c>
      <c r="BI25" s="69">
        <v>6</v>
      </c>
      <c r="BJ25" s="69">
        <f t="shared" si="4"/>
        <v>7.5</v>
      </c>
      <c r="BK25" s="69">
        <f t="shared" si="5"/>
        <v>5</v>
      </c>
      <c r="BL25" s="115">
        <f>+BO46</f>
        <v>7.2488797418921784</v>
      </c>
      <c r="BM25" s="115">
        <f>+BQ46</f>
        <v>-0.71003100674491026</v>
      </c>
      <c r="BS25" s="69">
        <v>6</v>
      </c>
      <c r="BT25" s="69">
        <f t="shared" si="6"/>
        <v>10.199999999999999</v>
      </c>
      <c r="BU25" s="69">
        <f t="shared" si="7"/>
        <v>-36</v>
      </c>
      <c r="BV25" s="115">
        <f>+BY46</f>
        <v>9.5637639143265272</v>
      </c>
      <c r="BW25" s="115">
        <f>+CA46</f>
        <v>-0.24162475072877371</v>
      </c>
      <c r="CC25" s="69">
        <v>6</v>
      </c>
      <c r="CD25" s="69">
        <f t="shared" si="8"/>
        <v>10.100000000000001</v>
      </c>
      <c r="CE25" s="69">
        <f t="shared" si="9"/>
        <v>0</v>
      </c>
      <c r="CF25" s="115">
        <f>+CI46</f>
        <v>9.9124784154725987</v>
      </c>
      <c r="CG25" s="115">
        <f>+CK46</f>
        <v>-1.4630981310752444</v>
      </c>
      <c r="CN25" s="69">
        <v>6</v>
      </c>
      <c r="CO25" s="69">
        <f t="shared" si="10"/>
        <v>22.43</v>
      </c>
      <c r="CP25" s="69">
        <f t="shared" si="11"/>
        <v>0</v>
      </c>
      <c r="CQ25" s="115">
        <f>+CT46</f>
        <v>22.252010449907651</v>
      </c>
      <c r="CR25" s="115">
        <f>+CV46</f>
        <v>-2.1210333816754354</v>
      </c>
      <c r="CX25" s="69">
        <v>6</v>
      </c>
      <c r="CY25" s="69">
        <f t="shared" si="12"/>
        <v>17.52</v>
      </c>
      <c r="CZ25" s="69">
        <f t="shared" si="13"/>
        <v>-12</v>
      </c>
      <c r="DA25" s="115">
        <f>+DD46</f>
        <v>17.470565850916909</v>
      </c>
      <c r="DB25" s="115">
        <f>+DF46</f>
        <v>-0.34765682357437433</v>
      </c>
      <c r="DH25" s="69">
        <v>6</v>
      </c>
      <c r="DI25" s="69">
        <f t="shared" si="14"/>
        <v>0</v>
      </c>
      <c r="DJ25" s="69">
        <f t="shared" si="15"/>
        <v>0</v>
      </c>
      <c r="DK25" s="115"/>
      <c r="DL25" s="115"/>
      <c r="DR25" s="69">
        <v>6</v>
      </c>
      <c r="DS25" s="69">
        <f t="shared" si="16"/>
        <v>0</v>
      </c>
      <c r="DT25" s="69">
        <f t="shared" si="17"/>
        <v>0</v>
      </c>
      <c r="DU25" s="115"/>
      <c r="DV25" s="115"/>
    </row>
    <row r="26" spans="1:126" x14ac:dyDescent="0.25">
      <c r="A26" s="69">
        <v>7</v>
      </c>
      <c r="B26" s="69">
        <f t="shared" si="18"/>
        <v>0</v>
      </c>
      <c r="C26" s="69">
        <f t="shared" si="18"/>
        <v>0</v>
      </c>
      <c r="D26" s="115"/>
      <c r="E26" s="115"/>
      <c r="K26" s="69">
        <v>7</v>
      </c>
      <c r="L26" s="69">
        <f t="shared" si="19"/>
        <v>0</v>
      </c>
      <c r="M26" s="69">
        <f t="shared" si="19"/>
        <v>0</v>
      </c>
      <c r="N26" s="115"/>
      <c r="O26" s="115"/>
      <c r="T26" s="47"/>
      <c r="U26" s="69">
        <v>7</v>
      </c>
      <c r="V26" s="69">
        <f t="shared" si="20"/>
        <v>14.3</v>
      </c>
      <c r="W26" s="69">
        <f t="shared" si="20"/>
        <v>0</v>
      </c>
      <c r="X26" s="115">
        <f>+AA48</f>
        <v>14.034450913567174</v>
      </c>
      <c r="Y26" s="115">
        <f>+AC48</f>
        <v>-2.1751357008188483</v>
      </c>
      <c r="AD26" s="47"/>
      <c r="AE26" s="69">
        <v>7</v>
      </c>
      <c r="AF26" s="69">
        <f t="shared" si="21"/>
        <v>0</v>
      </c>
      <c r="AG26" s="69">
        <f t="shared" si="21"/>
        <v>0</v>
      </c>
      <c r="AH26" s="115"/>
      <c r="AI26" s="115"/>
      <c r="AO26" s="69">
        <v>7</v>
      </c>
      <c r="AP26" s="69">
        <f t="shared" si="0"/>
        <v>0</v>
      </c>
      <c r="AQ26" s="69">
        <f t="shared" si="1"/>
        <v>0</v>
      </c>
      <c r="AR26" s="115"/>
      <c r="AS26" s="115"/>
      <c r="AY26" s="69">
        <v>7</v>
      </c>
      <c r="AZ26" s="69">
        <f t="shared" si="2"/>
        <v>15.36</v>
      </c>
      <c r="BA26" s="69">
        <f t="shared" si="3"/>
        <v>-5</v>
      </c>
      <c r="BB26" s="115">
        <f>+BE48</f>
        <v>15.316913514305412</v>
      </c>
      <c r="BC26" s="115">
        <f>+BG48</f>
        <v>-0.32275593734255059</v>
      </c>
      <c r="BI26" s="69">
        <v>7</v>
      </c>
      <c r="BJ26" s="69">
        <f t="shared" si="4"/>
        <v>13.399999999999999</v>
      </c>
      <c r="BK26" s="69">
        <f t="shared" si="5"/>
        <v>-10</v>
      </c>
      <c r="BL26" s="115">
        <f>+BO48</f>
        <v>13.126428460633477</v>
      </c>
      <c r="BM26" s="115">
        <f>+BQ48</f>
        <v>-0.19581212453372721</v>
      </c>
      <c r="BS26" s="69">
        <v>7</v>
      </c>
      <c r="BT26" s="69">
        <f t="shared" si="6"/>
        <v>11.8</v>
      </c>
      <c r="BU26" s="69">
        <f t="shared" si="7"/>
        <v>-18</v>
      </c>
      <c r="BV26" s="115">
        <f>+BY48</f>
        <v>10.858191105326444</v>
      </c>
      <c r="BW26" s="115">
        <f>+CA48</f>
        <v>-1.1820811543967316</v>
      </c>
      <c r="CC26" s="69">
        <v>7</v>
      </c>
      <c r="CD26" s="69">
        <f t="shared" si="8"/>
        <v>14.100000000000001</v>
      </c>
      <c r="CE26" s="69">
        <f t="shared" si="9"/>
        <v>-13</v>
      </c>
      <c r="CF26" s="115">
        <f>+CI48</f>
        <v>13.912478415472599</v>
      </c>
      <c r="CG26" s="115">
        <f>+CK48</f>
        <v>-1.4630981310752444</v>
      </c>
      <c r="CN26" s="69">
        <v>7</v>
      </c>
      <c r="CO26" s="69">
        <f t="shared" si="10"/>
        <v>0</v>
      </c>
      <c r="CP26" s="69">
        <f t="shared" si="11"/>
        <v>0</v>
      </c>
      <c r="CQ26" s="115"/>
      <c r="CR26" s="115"/>
      <c r="CX26" s="69">
        <v>7</v>
      </c>
      <c r="CY26" s="69">
        <f t="shared" si="12"/>
        <v>18.96</v>
      </c>
      <c r="CZ26" s="69">
        <f t="shared" si="13"/>
        <v>-10</v>
      </c>
      <c r="DA26" s="115">
        <f>+DD48</f>
        <v>18.879098395973589</v>
      </c>
      <c r="DB26" s="115">
        <f>+DF48</f>
        <v>-0.64704965835194805</v>
      </c>
      <c r="DH26" s="69">
        <v>7</v>
      </c>
      <c r="DI26" s="69">
        <f t="shared" si="14"/>
        <v>0</v>
      </c>
      <c r="DJ26" s="69">
        <f t="shared" si="15"/>
        <v>0</v>
      </c>
      <c r="DK26" s="115"/>
      <c r="DL26" s="115"/>
      <c r="DR26" s="69">
        <v>7</v>
      </c>
      <c r="DS26" s="69">
        <f t="shared" si="16"/>
        <v>0</v>
      </c>
      <c r="DT26" s="69">
        <f t="shared" si="17"/>
        <v>0</v>
      </c>
      <c r="DU26" s="115"/>
      <c r="DV26" s="115"/>
    </row>
    <row r="27" spans="1:126" x14ac:dyDescent="0.25">
      <c r="A27" s="69">
        <v>8</v>
      </c>
      <c r="B27" s="69">
        <f t="shared" si="18"/>
        <v>0</v>
      </c>
      <c r="C27" s="69">
        <f t="shared" si="18"/>
        <v>0</v>
      </c>
      <c r="D27" s="115"/>
      <c r="E27" s="115"/>
      <c r="K27" s="69">
        <v>8</v>
      </c>
      <c r="L27" s="69">
        <f t="shared" si="19"/>
        <v>0</v>
      </c>
      <c r="M27" s="69">
        <f t="shared" si="19"/>
        <v>0</v>
      </c>
      <c r="N27" s="115"/>
      <c r="O27" s="115"/>
      <c r="T27" s="47"/>
      <c r="U27" s="69">
        <v>8</v>
      </c>
      <c r="V27" s="69">
        <f t="shared" si="20"/>
        <v>0</v>
      </c>
      <c r="W27" s="69">
        <f t="shared" si="20"/>
        <v>0</v>
      </c>
      <c r="X27" s="115"/>
      <c r="Y27" s="115"/>
      <c r="AD27" s="47"/>
      <c r="AE27" s="69">
        <v>8</v>
      </c>
      <c r="AF27" s="69">
        <f t="shared" si="21"/>
        <v>0</v>
      </c>
      <c r="AG27" s="69">
        <f t="shared" si="21"/>
        <v>0</v>
      </c>
      <c r="AH27" s="115"/>
      <c r="AI27" s="115"/>
      <c r="AO27" s="69">
        <v>8</v>
      </c>
      <c r="AP27" s="69">
        <f t="shared" si="0"/>
        <v>0</v>
      </c>
      <c r="AQ27" s="69">
        <f t="shared" si="1"/>
        <v>0</v>
      </c>
      <c r="AR27" s="115"/>
      <c r="AS27" s="115"/>
      <c r="AY27" s="69">
        <v>8</v>
      </c>
      <c r="AZ27" s="69">
        <f t="shared" si="2"/>
        <v>20.5</v>
      </c>
      <c r="BA27" s="69">
        <f t="shared" si="3"/>
        <v>4</v>
      </c>
      <c r="BB27" s="115">
        <f>+BE50</f>
        <v>20.437354262496985</v>
      </c>
      <c r="BC27" s="115">
        <f>+BG50</f>
        <v>-0.77073645506551358</v>
      </c>
      <c r="BI27" s="69">
        <v>8</v>
      </c>
      <c r="BJ27" s="69">
        <f t="shared" si="4"/>
        <v>14.7</v>
      </c>
      <c r="BK27" s="69">
        <f t="shared" si="5"/>
        <v>-13</v>
      </c>
      <c r="BL27" s="115">
        <f>+BO50</f>
        <v>14.406678539549349</v>
      </c>
      <c r="BM27" s="115">
        <f>+BQ50</f>
        <v>-0.42155475550073673</v>
      </c>
      <c r="BS27" s="69">
        <v>8</v>
      </c>
      <c r="BT27" s="69">
        <f t="shared" si="6"/>
        <v>14.420000000000002</v>
      </c>
      <c r="BU27" s="69">
        <f t="shared" si="7"/>
        <v>0</v>
      </c>
      <c r="BV27" s="115">
        <f>+BY50</f>
        <v>13.349959178019748</v>
      </c>
      <c r="BW27" s="115">
        <f>+CA50</f>
        <v>-1.991705679659094</v>
      </c>
      <c r="CC27" s="69">
        <v>8</v>
      </c>
      <c r="CD27" s="69">
        <f t="shared" si="8"/>
        <v>21.6</v>
      </c>
      <c r="CE27" s="69">
        <f t="shared" si="9"/>
        <v>0</v>
      </c>
      <c r="CF27" s="115">
        <f>+CI50</f>
        <v>21.220253901361865</v>
      </c>
      <c r="CG27" s="115">
        <f>+CK50</f>
        <v>-3.150231038654232</v>
      </c>
      <c r="CN27" s="69">
        <v>8</v>
      </c>
      <c r="CO27" s="69">
        <f t="shared" si="10"/>
        <v>0</v>
      </c>
      <c r="CP27" s="69">
        <f t="shared" si="11"/>
        <v>0</v>
      </c>
      <c r="CQ27" s="115"/>
      <c r="CR27" s="115"/>
      <c r="CX27" s="69">
        <v>8</v>
      </c>
      <c r="CY27" s="69">
        <f t="shared" si="12"/>
        <v>21.67</v>
      </c>
      <c r="CZ27" s="69">
        <f t="shared" si="13"/>
        <v>0</v>
      </c>
      <c r="DA27" s="115">
        <f>+DD50</f>
        <v>21.547927406636674</v>
      </c>
      <c r="DB27" s="115">
        <f>+DF50</f>
        <v>-1.1176362198293295</v>
      </c>
      <c r="DH27" s="69">
        <v>8</v>
      </c>
      <c r="DI27" s="69">
        <f t="shared" si="14"/>
        <v>0</v>
      </c>
      <c r="DJ27" s="69">
        <f t="shared" si="15"/>
        <v>0</v>
      </c>
      <c r="DK27" s="115"/>
      <c r="DL27" s="115"/>
      <c r="DR27" s="69">
        <v>8</v>
      </c>
      <c r="DS27" s="69">
        <f t="shared" si="16"/>
        <v>0</v>
      </c>
      <c r="DT27" s="69">
        <f t="shared" si="17"/>
        <v>0</v>
      </c>
      <c r="DU27" s="115"/>
      <c r="DV27" s="115"/>
    </row>
    <row r="28" spans="1:126" x14ac:dyDescent="0.25">
      <c r="A28" s="69">
        <v>9</v>
      </c>
      <c r="B28" s="69">
        <f t="shared" si="18"/>
        <v>0</v>
      </c>
      <c r="C28" s="69">
        <f t="shared" si="18"/>
        <v>0</v>
      </c>
      <c r="D28" s="115"/>
      <c r="E28" s="115"/>
      <c r="K28" s="69">
        <v>9</v>
      </c>
      <c r="L28" s="69">
        <f t="shared" si="19"/>
        <v>0</v>
      </c>
      <c r="M28" s="69">
        <f t="shared" si="19"/>
        <v>0</v>
      </c>
      <c r="N28" s="115"/>
      <c r="O28" s="115"/>
      <c r="T28" s="47"/>
      <c r="U28" s="69">
        <v>9</v>
      </c>
      <c r="V28" s="69">
        <f t="shared" si="20"/>
        <v>0</v>
      </c>
      <c r="W28" s="69">
        <f t="shared" si="20"/>
        <v>0</v>
      </c>
      <c r="X28" s="115"/>
      <c r="Y28" s="115"/>
      <c r="AD28" s="47"/>
      <c r="AE28" s="69">
        <v>9</v>
      </c>
      <c r="AF28" s="69">
        <f t="shared" si="21"/>
        <v>0</v>
      </c>
      <c r="AG28" s="69">
        <f t="shared" si="21"/>
        <v>0</v>
      </c>
      <c r="AH28" s="115"/>
      <c r="AI28" s="115"/>
      <c r="AO28" s="69">
        <v>9</v>
      </c>
      <c r="AP28" s="69">
        <f t="shared" si="0"/>
        <v>0</v>
      </c>
      <c r="AQ28" s="69">
        <f t="shared" si="1"/>
        <v>0</v>
      </c>
      <c r="AR28" s="115"/>
      <c r="AS28" s="115"/>
      <c r="AY28" s="69">
        <v>9</v>
      </c>
      <c r="AZ28" s="69">
        <f t="shared" si="2"/>
        <v>23.86</v>
      </c>
      <c r="BA28" s="69">
        <f t="shared" si="3"/>
        <v>0</v>
      </c>
      <c r="BB28" s="115">
        <f>+BE52</f>
        <v>23.789169471369995</v>
      </c>
      <c r="BC28" s="115">
        <f>+BG52</f>
        <v>-0.53635470328525259</v>
      </c>
      <c r="BI28" s="69">
        <v>9</v>
      </c>
      <c r="BJ28" s="69">
        <f t="shared" si="4"/>
        <v>21.07</v>
      </c>
      <c r="BK28" s="69">
        <f t="shared" si="5"/>
        <v>0</v>
      </c>
      <c r="BL28" s="115">
        <f>+BO52</f>
        <v>20.613415852231299</v>
      </c>
      <c r="BM28" s="115">
        <f>+BQ52</f>
        <v>-1.8544929716711569</v>
      </c>
      <c r="BS28" s="69">
        <v>9</v>
      </c>
      <c r="BT28" s="69">
        <f t="shared" si="6"/>
        <v>0</v>
      </c>
      <c r="BU28" s="69">
        <f t="shared" si="7"/>
        <v>0</v>
      </c>
      <c r="BV28" s="115"/>
      <c r="BW28" s="115"/>
      <c r="CC28" s="69">
        <v>9</v>
      </c>
      <c r="CD28" s="69">
        <f t="shared" si="8"/>
        <v>38.200000000000003</v>
      </c>
      <c r="CE28" s="69">
        <f t="shared" si="9"/>
        <v>-6</v>
      </c>
      <c r="CF28" s="115">
        <f>+CI52</f>
        <v>37.820253901361866</v>
      </c>
      <c r="CG28" s="115">
        <f>+CK52</f>
        <v>-3.150231038654232</v>
      </c>
      <c r="CN28" s="69">
        <v>9</v>
      </c>
      <c r="CO28" s="69">
        <f t="shared" si="10"/>
        <v>0</v>
      </c>
      <c r="CP28" s="69">
        <f t="shared" si="11"/>
        <v>0</v>
      </c>
      <c r="CQ28" s="115"/>
      <c r="CR28" s="115"/>
      <c r="CX28" s="69">
        <v>9</v>
      </c>
      <c r="CY28" s="69">
        <f t="shared" si="12"/>
        <v>0</v>
      </c>
      <c r="CZ28" s="69">
        <f t="shared" si="13"/>
        <v>0</v>
      </c>
      <c r="DA28" s="115"/>
      <c r="DB28" s="115"/>
      <c r="DH28" s="69">
        <v>9</v>
      </c>
      <c r="DI28" s="69">
        <f t="shared" si="14"/>
        <v>0</v>
      </c>
      <c r="DJ28" s="69">
        <f t="shared" si="15"/>
        <v>0</v>
      </c>
      <c r="DK28" s="115"/>
      <c r="DL28" s="115"/>
      <c r="DR28" s="69">
        <v>9</v>
      </c>
      <c r="DS28" s="69">
        <f t="shared" si="16"/>
        <v>0</v>
      </c>
      <c r="DT28" s="69">
        <f t="shared" si="17"/>
        <v>0</v>
      </c>
      <c r="DU28" s="115"/>
      <c r="DV28" s="115"/>
    </row>
    <row r="29" spans="1:126" x14ac:dyDescent="0.25">
      <c r="A29" s="69">
        <v>10</v>
      </c>
      <c r="B29" s="69">
        <f t="shared" si="18"/>
        <v>0</v>
      </c>
      <c r="C29" s="69">
        <f t="shared" si="18"/>
        <v>0</v>
      </c>
      <c r="D29" s="115"/>
      <c r="E29" s="115"/>
      <c r="K29" s="69">
        <v>10</v>
      </c>
      <c r="L29" s="69">
        <f t="shared" si="19"/>
        <v>0</v>
      </c>
      <c r="M29" s="69">
        <f t="shared" si="19"/>
        <v>0</v>
      </c>
      <c r="N29" s="115"/>
      <c r="O29" s="115"/>
      <c r="T29" s="47"/>
      <c r="U29" s="69">
        <v>10</v>
      </c>
      <c r="V29" s="69">
        <f t="shared" si="20"/>
        <v>0</v>
      </c>
      <c r="W29" s="69">
        <f t="shared" si="20"/>
        <v>0</v>
      </c>
      <c r="X29" s="115"/>
      <c r="Y29" s="115"/>
      <c r="AD29" s="47"/>
      <c r="AE29" s="69">
        <v>10</v>
      </c>
      <c r="AF29" s="69">
        <f t="shared" si="21"/>
        <v>0</v>
      </c>
      <c r="AG29" s="69">
        <f t="shared" si="21"/>
        <v>0</v>
      </c>
      <c r="AH29" s="115"/>
      <c r="AI29" s="115"/>
      <c r="AO29" s="69">
        <v>10</v>
      </c>
      <c r="AP29" s="69">
        <f t="shared" si="0"/>
        <v>0</v>
      </c>
      <c r="AQ29" s="69">
        <f t="shared" si="1"/>
        <v>0</v>
      </c>
      <c r="AR29" s="115"/>
      <c r="AS29" s="115"/>
      <c r="AY29" s="69">
        <v>10</v>
      </c>
      <c r="AZ29" s="69">
        <f t="shared" si="2"/>
        <v>25.4</v>
      </c>
      <c r="BA29" s="69">
        <f t="shared" si="3"/>
        <v>-11</v>
      </c>
      <c r="BB29" s="115">
        <f>+BE54</f>
        <v>25.329169471369994</v>
      </c>
      <c r="BC29" s="115">
        <f>+BG54</f>
        <v>-0.53635470328525259</v>
      </c>
      <c r="BI29" s="69">
        <v>10</v>
      </c>
      <c r="BJ29" s="69">
        <f t="shared" si="4"/>
        <v>0</v>
      </c>
      <c r="BK29" s="69">
        <f t="shared" si="5"/>
        <v>0</v>
      </c>
      <c r="BL29" s="115"/>
      <c r="BM29" s="115"/>
      <c r="BS29" s="69">
        <v>10</v>
      </c>
      <c r="BT29" s="69">
        <f t="shared" si="6"/>
        <v>0</v>
      </c>
      <c r="BU29" s="69">
        <f t="shared" si="7"/>
        <v>0</v>
      </c>
      <c r="BV29" s="115"/>
      <c r="BW29" s="115"/>
      <c r="CC29" s="69">
        <v>10</v>
      </c>
      <c r="CD29" s="69">
        <f t="shared" si="8"/>
        <v>39.9</v>
      </c>
      <c r="CE29" s="69">
        <f t="shared" si="9"/>
        <v>-8</v>
      </c>
      <c r="CF29" s="115">
        <f>+CI54</f>
        <v>39.510941123487925</v>
      </c>
      <c r="CG29" s="115">
        <f>+CK54</f>
        <v>-3.3279294262092427</v>
      </c>
      <c r="CN29" s="69">
        <v>10</v>
      </c>
      <c r="CO29" s="69">
        <f t="shared" si="10"/>
        <v>0</v>
      </c>
      <c r="CP29" s="69">
        <f t="shared" si="11"/>
        <v>0</v>
      </c>
      <c r="CQ29" s="115"/>
      <c r="CR29" s="115"/>
      <c r="CX29" s="69">
        <v>10</v>
      </c>
      <c r="CY29" s="69">
        <f t="shared" si="12"/>
        <v>0</v>
      </c>
      <c r="CZ29" s="69">
        <f t="shared" si="13"/>
        <v>0</v>
      </c>
      <c r="DA29" s="115"/>
      <c r="DB29" s="115"/>
      <c r="DH29" s="69">
        <v>10</v>
      </c>
      <c r="DI29" s="69">
        <f t="shared" si="14"/>
        <v>0</v>
      </c>
      <c r="DJ29" s="69">
        <f t="shared" si="15"/>
        <v>0</v>
      </c>
      <c r="DK29" s="115"/>
      <c r="DL29" s="115"/>
      <c r="DR29" s="69">
        <v>10</v>
      </c>
      <c r="DS29" s="69">
        <f t="shared" si="16"/>
        <v>0</v>
      </c>
      <c r="DT29" s="69">
        <f t="shared" si="17"/>
        <v>0</v>
      </c>
      <c r="DU29" s="115"/>
      <c r="DV29" s="115"/>
    </row>
    <row r="30" spans="1:126" x14ac:dyDescent="0.25">
      <c r="A30" s="69">
        <v>11</v>
      </c>
      <c r="B30" s="69">
        <f t="shared" si="18"/>
        <v>0</v>
      </c>
      <c r="C30" s="69">
        <f t="shared" si="18"/>
        <v>0</v>
      </c>
      <c r="D30" s="115"/>
      <c r="E30" s="115"/>
      <c r="K30" s="69">
        <v>11</v>
      </c>
      <c r="L30" s="69">
        <f t="shared" si="19"/>
        <v>0</v>
      </c>
      <c r="M30" s="69">
        <f t="shared" si="19"/>
        <v>0</v>
      </c>
      <c r="N30" s="115"/>
      <c r="O30" s="115"/>
      <c r="T30" s="47"/>
      <c r="U30" s="69">
        <v>11</v>
      </c>
      <c r="V30" s="69">
        <f t="shared" si="20"/>
        <v>0</v>
      </c>
      <c r="W30" s="69">
        <f t="shared" si="20"/>
        <v>0</v>
      </c>
      <c r="X30" s="115"/>
      <c r="Y30" s="115"/>
      <c r="AD30" s="47"/>
      <c r="AE30" s="69">
        <v>11</v>
      </c>
      <c r="AF30" s="69">
        <f t="shared" si="21"/>
        <v>0</v>
      </c>
      <c r="AG30" s="69">
        <f t="shared" si="21"/>
        <v>0</v>
      </c>
      <c r="AH30" s="115"/>
      <c r="AI30" s="115"/>
      <c r="AO30" s="69">
        <v>11</v>
      </c>
      <c r="AP30" s="69">
        <f t="shared" si="0"/>
        <v>0</v>
      </c>
      <c r="AQ30" s="69">
        <f t="shared" si="1"/>
        <v>0</v>
      </c>
      <c r="AR30" s="115"/>
      <c r="AS30" s="115"/>
      <c r="AY30" s="69">
        <v>11</v>
      </c>
      <c r="AZ30" s="69">
        <f t="shared" si="2"/>
        <v>29.5</v>
      </c>
      <c r="BA30" s="69">
        <f t="shared" si="3"/>
        <v>0</v>
      </c>
      <c r="BB30" s="115">
        <f>+BE56</f>
        <v>29.353840923505416</v>
      </c>
      <c r="BC30" s="115">
        <f>+BG56</f>
        <v>-1.3186715843290866</v>
      </c>
      <c r="BI30" s="69">
        <v>11</v>
      </c>
      <c r="BJ30" s="69">
        <f t="shared" si="4"/>
        <v>0</v>
      </c>
      <c r="BK30" s="69">
        <f t="shared" si="5"/>
        <v>0</v>
      </c>
      <c r="BL30" s="115"/>
      <c r="BM30" s="115"/>
      <c r="BS30" s="69">
        <v>11</v>
      </c>
      <c r="BT30" s="69">
        <f t="shared" si="6"/>
        <v>0</v>
      </c>
      <c r="BU30" s="69">
        <f t="shared" si="7"/>
        <v>0</v>
      </c>
      <c r="BV30" s="115"/>
      <c r="BW30" s="115"/>
      <c r="CC30" s="69">
        <v>11</v>
      </c>
      <c r="CD30" s="69">
        <f t="shared" si="8"/>
        <v>42.94</v>
      </c>
      <c r="CE30" s="69">
        <f t="shared" si="9"/>
        <v>0</v>
      </c>
      <c r="CF30" s="115">
        <f>+CI56</f>
        <v>42.521356052462295</v>
      </c>
      <c r="CG30" s="115">
        <f>+CK56</f>
        <v>-3.7510156531278414</v>
      </c>
      <c r="CN30" s="69">
        <v>11</v>
      </c>
      <c r="CO30" s="69">
        <f t="shared" si="10"/>
        <v>0</v>
      </c>
      <c r="CP30" s="69">
        <f t="shared" si="11"/>
        <v>0</v>
      </c>
      <c r="CQ30" s="115"/>
      <c r="CR30" s="115"/>
      <c r="CX30" s="69">
        <v>11</v>
      </c>
      <c r="CY30" s="69">
        <f t="shared" si="12"/>
        <v>0</v>
      </c>
      <c r="CZ30" s="69">
        <f t="shared" si="13"/>
        <v>0</v>
      </c>
      <c r="DA30" s="115"/>
      <c r="DB30" s="115"/>
      <c r="DH30" s="69">
        <v>11</v>
      </c>
      <c r="DI30" s="69">
        <f t="shared" si="14"/>
        <v>0</v>
      </c>
      <c r="DJ30" s="69">
        <f t="shared" si="15"/>
        <v>0</v>
      </c>
      <c r="DK30" s="115"/>
      <c r="DL30" s="115"/>
      <c r="DR30" s="69">
        <v>11</v>
      </c>
      <c r="DS30" s="69">
        <f t="shared" si="16"/>
        <v>0</v>
      </c>
      <c r="DT30" s="69">
        <f t="shared" si="17"/>
        <v>0</v>
      </c>
      <c r="DU30" s="115"/>
      <c r="DV30" s="115"/>
    </row>
    <row r="31" spans="1:126" x14ac:dyDescent="0.25">
      <c r="A31" s="69">
        <v>12</v>
      </c>
      <c r="B31" s="69">
        <f t="shared" si="18"/>
        <v>13.2</v>
      </c>
      <c r="C31" s="69">
        <f t="shared" si="18"/>
        <v>-6.666666666666667</v>
      </c>
      <c r="D31" s="115"/>
      <c r="E31" s="115"/>
      <c r="K31" s="69">
        <v>12</v>
      </c>
      <c r="L31" s="69">
        <f t="shared" si="19"/>
        <v>13.14</v>
      </c>
      <c r="M31" s="69">
        <f t="shared" si="19"/>
        <v>-10.333333333333334</v>
      </c>
      <c r="N31" s="115"/>
      <c r="O31" s="115"/>
      <c r="T31" s="47"/>
      <c r="U31" s="69">
        <v>12</v>
      </c>
      <c r="V31" s="69">
        <f t="shared" si="20"/>
        <v>14.3</v>
      </c>
      <c r="W31" s="69">
        <f t="shared" si="20"/>
        <v>-17.2</v>
      </c>
      <c r="X31" s="115"/>
      <c r="Y31" s="115"/>
      <c r="AD31" s="47"/>
      <c r="AE31" s="69">
        <v>12</v>
      </c>
      <c r="AF31" s="69">
        <f t="shared" si="21"/>
        <v>10.68</v>
      </c>
      <c r="AG31" s="69">
        <f t="shared" si="21"/>
        <v>-39</v>
      </c>
      <c r="AH31" s="115"/>
      <c r="AI31" s="115"/>
      <c r="AO31" s="69">
        <v>12</v>
      </c>
      <c r="AP31" s="69">
        <f t="shared" si="0"/>
        <v>11.969999999999999</v>
      </c>
      <c r="AQ31" s="69">
        <f t="shared" si="1"/>
        <v>-11</v>
      </c>
      <c r="AR31" s="115"/>
      <c r="AS31" s="115"/>
      <c r="AY31" s="69">
        <v>12</v>
      </c>
      <c r="AZ31" s="69">
        <f t="shared" si="2"/>
        <v>29.5</v>
      </c>
      <c r="BA31" s="69">
        <f t="shared" si="3"/>
        <v>-3.4444444444444446</v>
      </c>
      <c r="BB31" s="115"/>
      <c r="BC31" s="115"/>
      <c r="BI31" s="69">
        <v>12</v>
      </c>
      <c r="BJ31" s="69">
        <f t="shared" si="4"/>
        <v>21.07</v>
      </c>
      <c r="BK31" s="69">
        <f t="shared" si="5"/>
        <v>-19.428571428571427</v>
      </c>
      <c r="BL31" s="115"/>
      <c r="BM31" s="115"/>
      <c r="BS31" s="69">
        <v>12</v>
      </c>
      <c r="BT31" s="69">
        <f t="shared" si="6"/>
        <v>14.420000000000002</v>
      </c>
      <c r="BU31" s="69">
        <f t="shared" si="7"/>
        <v>-29</v>
      </c>
      <c r="BV31" s="115"/>
      <c r="BW31" s="115"/>
      <c r="CC31" s="69">
        <v>12</v>
      </c>
      <c r="CD31" s="69">
        <f t="shared" si="8"/>
        <v>42.94</v>
      </c>
      <c r="CE31" s="69">
        <f t="shared" si="9"/>
        <v>-7.7777777777777777</v>
      </c>
      <c r="CF31" s="115"/>
      <c r="CG31" s="115"/>
      <c r="CN31" s="69">
        <v>12</v>
      </c>
      <c r="CO31" s="69">
        <f t="shared" si="10"/>
        <v>22.43</v>
      </c>
      <c r="CP31" s="69">
        <f t="shared" si="11"/>
        <v>-7</v>
      </c>
      <c r="CQ31" s="115"/>
      <c r="CR31" s="115"/>
      <c r="CX31" s="69">
        <v>12</v>
      </c>
      <c r="CY31" s="69">
        <f t="shared" si="12"/>
        <v>21.67</v>
      </c>
      <c r="CZ31" s="69">
        <f t="shared" si="13"/>
        <v>-3.8333333333333335</v>
      </c>
      <c r="DA31" s="115"/>
      <c r="DB31" s="115"/>
      <c r="DH31" s="69">
        <v>12</v>
      </c>
      <c r="DI31" s="69">
        <f t="shared" si="14"/>
        <v>19.399999999999999</v>
      </c>
      <c r="DJ31" s="69">
        <f t="shared" si="15"/>
        <v>-9</v>
      </c>
      <c r="DK31" s="115"/>
      <c r="DL31" s="115"/>
      <c r="DR31" s="69">
        <v>12</v>
      </c>
      <c r="DS31" s="69">
        <f t="shared" si="16"/>
        <v>18.07</v>
      </c>
      <c r="DT31" s="69">
        <f t="shared" si="17"/>
        <v>-14</v>
      </c>
      <c r="DU31" s="115"/>
      <c r="DV31" s="115"/>
    </row>
    <row r="32" spans="1:126" x14ac:dyDescent="0.25">
      <c r="A32" s="69">
        <v>13</v>
      </c>
      <c r="B32" s="69">
        <f t="shared" si="18"/>
        <v>15.402307692307694</v>
      </c>
      <c r="C32" s="69">
        <f t="shared" si="18"/>
        <v>-6.8290293040293042</v>
      </c>
      <c r="D32" s="115"/>
      <c r="E32" s="115"/>
      <c r="K32" s="69">
        <v>13</v>
      </c>
      <c r="L32" s="69">
        <f t="shared" si="19"/>
        <v>0</v>
      </c>
      <c r="M32" s="69">
        <f t="shared" si="19"/>
        <v>0</v>
      </c>
      <c r="N32" s="115"/>
      <c r="O32" s="115"/>
      <c r="T32" s="47"/>
      <c r="U32" s="69">
        <v>13</v>
      </c>
      <c r="V32" s="69">
        <f t="shared" si="20"/>
        <v>0</v>
      </c>
      <c r="W32" s="69">
        <f t="shared" si="20"/>
        <v>0</v>
      </c>
      <c r="X32" s="115"/>
      <c r="Y32" s="115"/>
      <c r="AD32" s="47"/>
      <c r="AE32" s="69">
        <v>13</v>
      </c>
      <c r="AF32" s="69">
        <f t="shared" si="21"/>
        <v>0</v>
      </c>
      <c r="AG32" s="69">
        <f t="shared" si="21"/>
        <v>0</v>
      </c>
      <c r="AH32" s="115"/>
      <c r="AI32" s="115"/>
      <c r="AO32" s="69">
        <v>13</v>
      </c>
      <c r="AP32" s="69">
        <f t="shared" si="0"/>
        <v>0</v>
      </c>
      <c r="AQ32" s="69">
        <f t="shared" si="1"/>
        <v>0</v>
      </c>
      <c r="AR32" s="115"/>
      <c r="AS32" s="115"/>
      <c r="AY32" s="69">
        <v>13</v>
      </c>
      <c r="AZ32" s="69">
        <f t="shared" si="2"/>
        <v>0</v>
      </c>
      <c r="BA32" s="69">
        <f t="shared" si="3"/>
        <v>0</v>
      </c>
      <c r="BB32" s="115"/>
      <c r="BC32" s="115"/>
      <c r="BI32" s="69">
        <v>13</v>
      </c>
      <c r="BJ32" s="69">
        <f t="shared" si="4"/>
        <v>0</v>
      </c>
      <c r="BK32" s="69">
        <f t="shared" si="5"/>
        <v>0</v>
      </c>
      <c r="BL32" s="115"/>
      <c r="BM32" s="115"/>
      <c r="BS32" s="69">
        <v>13</v>
      </c>
      <c r="BT32" s="69">
        <f t="shared" si="6"/>
        <v>0</v>
      </c>
      <c r="BU32" s="69">
        <f t="shared" si="7"/>
        <v>0</v>
      </c>
      <c r="BV32" s="115"/>
      <c r="BW32" s="115"/>
      <c r="CC32" s="69">
        <v>13</v>
      </c>
      <c r="CD32" s="69">
        <f t="shared" si="8"/>
        <v>50.4</v>
      </c>
      <c r="CE32" s="69">
        <f t="shared" si="9"/>
        <v>0</v>
      </c>
      <c r="CF32" s="115"/>
      <c r="CG32" s="115"/>
      <c r="CN32" s="69">
        <v>13</v>
      </c>
      <c r="CO32" s="69">
        <f t="shared" si="10"/>
        <v>0</v>
      </c>
      <c r="CP32" s="69">
        <f t="shared" si="11"/>
        <v>0</v>
      </c>
      <c r="CQ32" s="115"/>
      <c r="CR32" s="115"/>
      <c r="CX32" s="69">
        <v>13</v>
      </c>
      <c r="CY32" s="69">
        <f t="shared" si="12"/>
        <v>0</v>
      </c>
      <c r="CZ32" s="69">
        <f t="shared" si="13"/>
        <v>0</v>
      </c>
      <c r="DA32" s="115"/>
      <c r="DB32" s="115"/>
      <c r="DH32" s="69">
        <v>13</v>
      </c>
      <c r="DI32" s="69">
        <f t="shared" si="14"/>
        <v>0</v>
      </c>
      <c r="DJ32" s="69">
        <f t="shared" si="15"/>
        <v>0</v>
      </c>
      <c r="DK32" s="115"/>
      <c r="DL32" s="115"/>
      <c r="DR32" s="69">
        <v>13</v>
      </c>
      <c r="DS32" s="69">
        <f t="shared" si="16"/>
        <v>0</v>
      </c>
      <c r="DT32" s="69">
        <f t="shared" si="17"/>
        <v>0</v>
      </c>
      <c r="DU32" s="115"/>
      <c r="DV32" s="115"/>
    </row>
    <row r="33" spans="1:130" x14ac:dyDescent="0.25">
      <c r="A33" s="99"/>
      <c r="B33" s="99"/>
      <c r="C33" s="105"/>
      <c r="K33" s="99"/>
      <c r="L33" s="99"/>
      <c r="M33" s="105"/>
      <c r="T33" s="47"/>
      <c r="U33" s="99"/>
      <c r="V33" s="99"/>
      <c r="W33" s="105"/>
      <c r="AD33" s="47"/>
      <c r="AE33" s="99"/>
      <c r="AF33" s="99"/>
      <c r="AG33" s="105"/>
      <c r="AO33" s="99"/>
      <c r="AP33" s="99"/>
      <c r="AQ33" s="105"/>
      <c r="AY33" s="99"/>
      <c r="AZ33" s="99"/>
      <c r="BA33" s="105"/>
      <c r="BI33" s="99"/>
      <c r="BJ33" s="99"/>
      <c r="BK33" s="105"/>
      <c r="BS33" s="99"/>
      <c r="BT33" s="99"/>
      <c r="BU33" s="105"/>
      <c r="CC33" s="99"/>
      <c r="CD33" s="99"/>
      <c r="CE33" s="105"/>
      <c r="CN33" s="99"/>
      <c r="CO33" s="99"/>
      <c r="CP33" s="105"/>
      <c r="CX33" s="99"/>
      <c r="CY33" s="99"/>
      <c r="CZ33" s="105"/>
      <c r="DH33" s="99"/>
      <c r="DI33" s="99"/>
      <c r="DJ33" s="105"/>
      <c r="DR33" s="99"/>
      <c r="DS33" s="99"/>
      <c r="DT33" s="105"/>
    </row>
    <row r="34" spans="1:130" ht="120" x14ac:dyDescent="0.25">
      <c r="A34" s="103" t="s">
        <v>167</v>
      </c>
      <c r="B34" s="103" t="s">
        <v>169</v>
      </c>
      <c r="C34" s="103" t="s">
        <v>168</v>
      </c>
      <c r="D34" s="103" t="s">
        <v>165</v>
      </c>
      <c r="E34" s="103" t="s">
        <v>166</v>
      </c>
      <c r="F34" s="103" t="s">
        <v>153</v>
      </c>
      <c r="G34" s="103" t="s">
        <v>156</v>
      </c>
      <c r="H34" s="103" t="s">
        <v>154</v>
      </c>
      <c r="I34" s="103" t="s">
        <v>157</v>
      </c>
      <c r="K34" s="103" t="s">
        <v>167</v>
      </c>
      <c r="L34" s="103" t="s">
        <v>169</v>
      </c>
      <c r="M34" s="103" t="s">
        <v>168</v>
      </c>
      <c r="N34" s="103" t="s">
        <v>165</v>
      </c>
      <c r="O34" s="103" t="s">
        <v>166</v>
      </c>
      <c r="P34" s="103" t="s">
        <v>153</v>
      </c>
      <c r="Q34" s="103" t="s">
        <v>156</v>
      </c>
      <c r="R34" s="103" t="s">
        <v>154</v>
      </c>
      <c r="S34" s="103" t="s">
        <v>157</v>
      </c>
      <c r="U34" s="103" t="s">
        <v>167</v>
      </c>
      <c r="V34" s="103" t="s">
        <v>169</v>
      </c>
      <c r="W34" s="103" t="s">
        <v>168</v>
      </c>
      <c r="X34" s="103" t="s">
        <v>165</v>
      </c>
      <c r="Y34" s="103" t="s">
        <v>166</v>
      </c>
      <c r="Z34" s="103" t="s">
        <v>153</v>
      </c>
      <c r="AA34" s="103" t="s">
        <v>156</v>
      </c>
      <c r="AB34" s="103" t="s">
        <v>154</v>
      </c>
      <c r="AC34" s="103" t="s">
        <v>157</v>
      </c>
      <c r="AE34" s="103" t="s">
        <v>167</v>
      </c>
      <c r="AF34" s="103" t="s">
        <v>169</v>
      </c>
      <c r="AG34" s="103" t="s">
        <v>168</v>
      </c>
      <c r="AH34" s="103" t="s">
        <v>165</v>
      </c>
      <c r="AI34" s="103" t="s">
        <v>166</v>
      </c>
      <c r="AJ34" s="103" t="s">
        <v>153</v>
      </c>
      <c r="AK34" s="103" t="s">
        <v>156</v>
      </c>
      <c r="AL34" s="103" t="s">
        <v>154</v>
      </c>
      <c r="AM34" s="103" t="s">
        <v>157</v>
      </c>
      <c r="AO34" s="103" t="s">
        <v>167</v>
      </c>
      <c r="AP34" s="103" t="s">
        <v>169</v>
      </c>
      <c r="AQ34" s="103" t="s">
        <v>168</v>
      </c>
      <c r="AR34" s="103" t="s">
        <v>165</v>
      </c>
      <c r="AS34" s="103" t="s">
        <v>166</v>
      </c>
      <c r="AT34" s="103" t="s">
        <v>153</v>
      </c>
      <c r="AU34" s="103" t="s">
        <v>156</v>
      </c>
      <c r="AV34" s="103" t="s">
        <v>154</v>
      </c>
      <c r="AW34" s="103" t="s">
        <v>157</v>
      </c>
      <c r="AY34" s="103" t="s">
        <v>167</v>
      </c>
      <c r="AZ34" s="103" t="s">
        <v>169</v>
      </c>
      <c r="BA34" s="103" t="s">
        <v>168</v>
      </c>
      <c r="BB34" s="103" t="s">
        <v>165</v>
      </c>
      <c r="BC34" s="103" t="s">
        <v>166</v>
      </c>
      <c r="BD34" s="103" t="s">
        <v>153</v>
      </c>
      <c r="BE34" s="103" t="s">
        <v>156</v>
      </c>
      <c r="BF34" s="103" t="s">
        <v>154</v>
      </c>
      <c r="BG34" s="103" t="s">
        <v>157</v>
      </c>
      <c r="BI34" s="103" t="s">
        <v>167</v>
      </c>
      <c r="BJ34" s="103" t="s">
        <v>169</v>
      </c>
      <c r="BK34" s="103" t="s">
        <v>168</v>
      </c>
      <c r="BL34" s="103" t="s">
        <v>165</v>
      </c>
      <c r="BM34" s="103" t="s">
        <v>166</v>
      </c>
      <c r="BN34" s="103" t="s">
        <v>153</v>
      </c>
      <c r="BO34" s="103" t="s">
        <v>156</v>
      </c>
      <c r="BP34" s="103" t="s">
        <v>154</v>
      </c>
      <c r="BQ34" s="103" t="s">
        <v>157</v>
      </c>
      <c r="BS34" s="103" t="s">
        <v>167</v>
      </c>
      <c r="BT34" s="103" t="s">
        <v>169</v>
      </c>
      <c r="BU34" s="103" t="s">
        <v>168</v>
      </c>
      <c r="BV34" s="103" t="s">
        <v>165</v>
      </c>
      <c r="BW34" s="103" t="s">
        <v>166</v>
      </c>
      <c r="BX34" s="103" t="s">
        <v>153</v>
      </c>
      <c r="BY34" s="103" t="s">
        <v>156</v>
      </c>
      <c r="BZ34" s="103" t="s">
        <v>154</v>
      </c>
      <c r="CA34" s="103" t="s">
        <v>157</v>
      </c>
      <c r="CC34" s="103" t="s">
        <v>167</v>
      </c>
      <c r="CD34" s="103" t="s">
        <v>169</v>
      </c>
      <c r="CE34" s="103" t="s">
        <v>168</v>
      </c>
      <c r="CF34" s="103" t="s">
        <v>165</v>
      </c>
      <c r="CG34" s="103" t="s">
        <v>166</v>
      </c>
      <c r="CH34" s="103" t="s">
        <v>153</v>
      </c>
      <c r="CI34" s="103" t="s">
        <v>156</v>
      </c>
      <c r="CJ34" s="103" t="s">
        <v>154</v>
      </c>
      <c r="CK34" s="103" t="s">
        <v>157</v>
      </c>
      <c r="CN34" s="103" t="s">
        <v>167</v>
      </c>
      <c r="CO34" s="103" t="s">
        <v>169</v>
      </c>
      <c r="CP34" s="103" t="s">
        <v>168</v>
      </c>
      <c r="CQ34" s="103" t="s">
        <v>165</v>
      </c>
      <c r="CR34" s="103" t="s">
        <v>166</v>
      </c>
      <c r="CS34" s="103" t="s">
        <v>153</v>
      </c>
      <c r="CT34" s="103" t="s">
        <v>156</v>
      </c>
      <c r="CU34" s="103" t="s">
        <v>154</v>
      </c>
      <c r="CV34" s="103" t="s">
        <v>157</v>
      </c>
      <c r="CX34" s="103" t="s">
        <v>167</v>
      </c>
      <c r="CY34" s="103" t="s">
        <v>169</v>
      </c>
      <c r="CZ34" s="103" t="s">
        <v>168</v>
      </c>
      <c r="DA34" s="103" t="s">
        <v>165</v>
      </c>
      <c r="DB34" s="103" t="s">
        <v>166</v>
      </c>
      <c r="DC34" s="103" t="s">
        <v>153</v>
      </c>
      <c r="DD34" s="103" t="s">
        <v>156</v>
      </c>
      <c r="DE34" s="103" t="s">
        <v>154</v>
      </c>
      <c r="DF34" s="103" t="s">
        <v>157</v>
      </c>
      <c r="DH34" s="103" t="s">
        <v>167</v>
      </c>
      <c r="DI34" s="103" t="s">
        <v>169</v>
      </c>
      <c r="DJ34" s="103" t="s">
        <v>168</v>
      </c>
      <c r="DK34" s="103" t="s">
        <v>165</v>
      </c>
      <c r="DL34" s="103" t="s">
        <v>166</v>
      </c>
      <c r="DM34" s="103" t="s">
        <v>153</v>
      </c>
      <c r="DN34" s="103" t="s">
        <v>156</v>
      </c>
      <c r="DO34" s="103" t="s">
        <v>154</v>
      </c>
      <c r="DP34" s="103" t="s">
        <v>157</v>
      </c>
      <c r="DR34" s="103" t="s">
        <v>167</v>
      </c>
      <c r="DS34" s="103" t="s">
        <v>169</v>
      </c>
      <c r="DT34" s="103" t="s">
        <v>168</v>
      </c>
      <c r="DU34" s="103" t="s">
        <v>165</v>
      </c>
      <c r="DV34" s="103" t="s">
        <v>166</v>
      </c>
      <c r="DW34" s="103" t="s">
        <v>153</v>
      </c>
      <c r="DX34" s="103" t="s">
        <v>156</v>
      </c>
      <c r="DY34" s="103" t="s">
        <v>154</v>
      </c>
      <c r="DZ34" s="103" t="s">
        <v>157</v>
      </c>
    </row>
    <row r="35" spans="1:130" ht="22.5" x14ac:dyDescent="0.25">
      <c r="A35" s="103"/>
      <c r="B35" s="103"/>
      <c r="C35" s="103"/>
      <c r="D35" s="103"/>
      <c r="E35" s="104">
        <f>+PI()</f>
        <v>3.1415926535897931</v>
      </c>
      <c r="F35" s="109" t="s">
        <v>159</v>
      </c>
      <c r="G35" s="104"/>
      <c r="H35" s="109" t="s">
        <v>164</v>
      </c>
      <c r="I35" s="103"/>
      <c r="K35" s="103"/>
      <c r="L35" s="103"/>
      <c r="M35" s="103"/>
      <c r="N35" s="103"/>
      <c r="O35" s="104">
        <f>+PI()</f>
        <v>3.1415926535897931</v>
      </c>
      <c r="P35" s="109" t="s">
        <v>159</v>
      </c>
      <c r="Q35" s="104"/>
      <c r="R35" s="109" t="s">
        <v>164</v>
      </c>
      <c r="S35" s="103"/>
      <c r="U35" s="103"/>
      <c r="V35" s="103"/>
      <c r="W35" s="103"/>
      <c r="X35" s="103"/>
      <c r="Y35" s="104">
        <f>+PI()</f>
        <v>3.1415926535897931</v>
      </c>
      <c r="Z35" s="109" t="s">
        <v>159</v>
      </c>
      <c r="AA35" s="104"/>
      <c r="AB35" s="109" t="s">
        <v>164</v>
      </c>
      <c r="AC35" s="103"/>
      <c r="AE35" s="103"/>
      <c r="AF35" s="103"/>
      <c r="AG35" s="103"/>
      <c r="AH35" s="103"/>
      <c r="AI35" s="104">
        <f>+PI()</f>
        <v>3.1415926535897931</v>
      </c>
      <c r="AJ35" s="109" t="s">
        <v>159</v>
      </c>
      <c r="AK35" s="104"/>
      <c r="AL35" s="109" t="s">
        <v>164</v>
      </c>
      <c r="AM35" s="103"/>
      <c r="AO35" s="103"/>
      <c r="AP35" s="103"/>
      <c r="AQ35" s="103"/>
      <c r="AR35" s="103"/>
      <c r="AS35" s="104">
        <f>+PI()</f>
        <v>3.1415926535897931</v>
      </c>
      <c r="AT35" s="109" t="s">
        <v>159</v>
      </c>
      <c r="AU35" s="104"/>
      <c r="AV35" s="109" t="s">
        <v>164</v>
      </c>
      <c r="AW35" s="103"/>
      <c r="AY35" s="103"/>
      <c r="AZ35" s="103"/>
      <c r="BA35" s="103"/>
      <c r="BB35" s="103"/>
      <c r="BC35" s="104">
        <f>+PI()</f>
        <v>3.1415926535897931</v>
      </c>
      <c r="BD35" s="109" t="s">
        <v>159</v>
      </c>
      <c r="BE35" s="104"/>
      <c r="BF35" s="109" t="s">
        <v>164</v>
      </c>
      <c r="BG35" s="103"/>
      <c r="BI35" s="103"/>
      <c r="BJ35" s="103"/>
      <c r="BK35" s="103"/>
      <c r="BL35" s="103"/>
      <c r="BM35" s="104">
        <f>+PI()</f>
        <v>3.1415926535897931</v>
      </c>
      <c r="BN35" s="109" t="s">
        <v>159</v>
      </c>
      <c r="BO35" s="104"/>
      <c r="BP35" s="109" t="s">
        <v>164</v>
      </c>
      <c r="BQ35" s="103"/>
      <c r="BS35" s="103"/>
      <c r="BT35" s="103"/>
      <c r="BU35" s="103"/>
      <c r="BV35" s="103"/>
      <c r="BW35" s="104">
        <f>+PI()</f>
        <v>3.1415926535897931</v>
      </c>
      <c r="BX35" s="109" t="s">
        <v>159</v>
      </c>
      <c r="BY35" s="104"/>
      <c r="BZ35" s="109" t="s">
        <v>164</v>
      </c>
      <c r="CA35" s="103"/>
      <c r="CC35" s="103"/>
      <c r="CD35" s="103"/>
      <c r="CE35" s="103"/>
      <c r="CF35" s="103"/>
      <c r="CG35" s="104">
        <f>+PI()</f>
        <v>3.1415926535897931</v>
      </c>
      <c r="CH35" s="109" t="s">
        <v>159</v>
      </c>
      <c r="CI35" s="104"/>
      <c r="CJ35" s="109" t="s">
        <v>164</v>
      </c>
      <c r="CK35" s="103"/>
      <c r="CN35" s="103"/>
      <c r="CO35" s="103"/>
      <c r="CP35" s="103"/>
      <c r="CQ35" s="103"/>
      <c r="CR35" s="104">
        <f>+PI()</f>
        <v>3.1415926535897931</v>
      </c>
      <c r="CS35" s="109" t="s">
        <v>159</v>
      </c>
      <c r="CT35" s="104"/>
      <c r="CU35" s="109" t="s">
        <v>164</v>
      </c>
      <c r="CV35" s="103"/>
      <c r="CX35" s="103"/>
      <c r="CY35" s="103"/>
      <c r="CZ35" s="103"/>
      <c r="DA35" s="103"/>
      <c r="DB35" s="104">
        <f>+PI()</f>
        <v>3.1415926535897931</v>
      </c>
      <c r="DC35" s="109" t="s">
        <v>159</v>
      </c>
      <c r="DD35" s="104"/>
      <c r="DE35" s="109" t="s">
        <v>164</v>
      </c>
      <c r="DF35" s="103"/>
      <c r="DH35" s="103"/>
      <c r="DI35" s="103"/>
      <c r="DJ35" s="103"/>
      <c r="DK35" s="103"/>
      <c r="DL35" s="104">
        <f>+PI()</f>
        <v>3.1415926535897931</v>
      </c>
      <c r="DM35" s="109" t="s">
        <v>159</v>
      </c>
      <c r="DN35" s="104"/>
      <c r="DO35" s="109" t="s">
        <v>164</v>
      </c>
      <c r="DP35" s="103"/>
      <c r="DR35" s="103"/>
      <c r="DS35" s="103"/>
      <c r="DT35" s="103"/>
      <c r="DU35" s="103"/>
      <c r="DV35" s="104">
        <f>+PI()</f>
        <v>3.1415926535897931</v>
      </c>
      <c r="DW35" s="109" t="s">
        <v>159</v>
      </c>
      <c r="DX35" s="104"/>
      <c r="DY35" s="109" t="s">
        <v>164</v>
      </c>
      <c r="DZ35" s="103"/>
    </row>
    <row r="36" spans="1:130" x14ac:dyDescent="0.25">
      <c r="A36" s="108">
        <v>1</v>
      </c>
      <c r="B36" s="122">
        <f>+B20</f>
        <v>0</v>
      </c>
      <c r="C36" s="108"/>
      <c r="D36" s="122"/>
      <c r="E36" s="102"/>
      <c r="F36" s="102"/>
      <c r="G36" s="102">
        <v>0</v>
      </c>
      <c r="H36" s="102"/>
      <c r="I36" s="102">
        <v>0</v>
      </c>
      <c r="K36" s="108">
        <v>1</v>
      </c>
      <c r="L36" s="122">
        <f>+L20</f>
        <v>0</v>
      </c>
      <c r="M36" s="108"/>
      <c r="N36" s="122"/>
      <c r="O36" s="102"/>
      <c r="P36" s="102"/>
      <c r="Q36" s="102">
        <v>0</v>
      </c>
      <c r="R36" s="102"/>
      <c r="S36" s="102">
        <v>0</v>
      </c>
      <c r="U36" s="108">
        <v>1</v>
      </c>
      <c r="V36" s="122">
        <f>+V20</f>
        <v>0</v>
      </c>
      <c r="W36" s="108"/>
      <c r="X36" s="122"/>
      <c r="Y36" s="102"/>
      <c r="Z36" s="102"/>
      <c r="AA36" s="102">
        <v>0</v>
      </c>
      <c r="AB36" s="102"/>
      <c r="AC36" s="102">
        <v>0</v>
      </c>
      <c r="AE36" s="108">
        <v>1</v>
      </c>
      <c r="AF36" s="122">
        <f>+AF20</f>
        <v>0</v>
      </c>
      <c r="AG36" s="108"/>
      <c r="AH36" s="122"/>
      <c r="AI36" s="102"/>
      <c r="AJ36" s="102"/>
      <c r="AK36" s="102">
        <v>0</v>
      </c>
      <c r="AL36" s="102"/>
      <c r="AM36" s="102">
        <v>0</v>
      </c>
      <c r="AO36" s="108">
        <v>1</v>
      </c>
      <c r="AP36" s="122">
        <f>+AP20</f>
        <v>0</v>
      </c>
      <c r="AQ36" s="108"/>
      <c r="AR36" s="122"/>
      <c r="AS36" s="102"/>
      <c r="AT36" s="102"/>
      <c r="AU36" s="102">
        <v>0</v>
      </c>
      <c r="AV36" s="102"/>
      <c r="AW36" s="102">
        <v>0</v>
      </c>
      <c r="AY36" s="108">
        <v>1</v>
      </c>
      <c r="AZ36" s="122">
        <f>+AZ20</f>
        <v>0</v>
      </c>
      <c r="BA36" s="108"/>
      <c r="BB36" s="122"/>
      <c r="BC36" s="102"/>
      <c r="BD36" s="102"/>
      <c r="BE36" s="102">
        <v>0</v>
      </c>
      <c r="BF36" s="102"/>
      <c r="BG36" s="102">
        <v>0</v>
      </c>
      <c r="BI36" s="108">
        <v>1</v>
      </c>
      <c r="BJ36" s="122">
        <f>+BJ20</f>
        <v>0</v>
      </c>
      <c r="BK36" s="108"/>
      <c r="BL36" s="122"/>
      <c r="BM36" s="102"/>
      <c r="BN36" s="102"/>
      <c r="BO36" s="102">
        <v>0</v>
      </c>
      <c r="BP36" s="102"/>
      <c r="BQ36" s="102">
        <v>0</v>
      </c>
      <c r="BS36" s="108">
        <v>1</v>
      </c>
      <c r="BT36" s="122">
        <f>+BT20</f>
        <v>0</v>
      </c>
      <c r="BU36" s="108"/>
      <c r="BV36" s="122"/>
      <c r="BW36" s="102"/>
      <c r="BX36" s="102"/>
      <c r="BY36" s="102">
        <v>0</v>
      </c>
      <c r="BZ36" s="102"/>
      <c r="CA36" s="102">
        <v>0</v>
      </c>
      <c r="CC36" s="108">
        <v>1</v>
      </c>
      <c r="CD36" s="122">
        <f>+CD20</f>
        <v>0</v>
      </c>
      <c r="CE36" s="108"/>
      <c r="CF36" s="122"/>
      <c r="CG36" s="102"/>
      <c r="CH36" s="102"/>
      <c r="CI36" s="102">
        <v>0</v>
      </c>
      <c r="CJ36" s="102"/>
      <c r="CK36" s="102">
        <v>0</v>
      </c>
      <c r="CN36" s="108">
        <v>1</v>
      </c>
      <c r="CO36" s="122">
        <f>+CO20</f>
        <v>0</v>
      </c>
      <c r="CP36" s="108"/>
      <c r="CQ36" s="122"/>
      <c r="CR36" s="102"/>
      <c r="CS36" s="102"/>
      <c r="CT36" s="102">
        <v>0</v>
      </c>
      <c r="CU36" s="102"/>
      <c r="CV36" s="102">
        <v>0</v>
      </c>
      <c r="CX36" s="108">
        <v>1</v>
      </c>
      <c r="CY36" s="122">
        <f>+CY20</f>
        <v>0</v>
      </c>
      <c r="CZ36" s="108"/>
      <c r="DA36" s="122"/>
      <c r="DB36" s="102"/>
      <c r="DC36" s="102"/>
      <c r="DD36" s="102">
        <v>0</v>
      </c>
      <c r="DE36" s="102"/>
      <c r="DF36" s="102">
        <v>0</v>
      </c>
      <c r="DH36" s="108">
        <v>1</v>
      </c>
      <c r="DI36" s="122">
        <f>+DI20</f>
        <v>0</v>
      </c>
      <c r="DJ36" s="108"/>
      <c r="DK36" s="122"/>
      <c r="DL36" s="102"/>
      <c r="DM36" s="102"/>
      <c r="DN36" s="102">
        <v>0</v>
      </c>
      <c r="DO36" s="102"/>
      <c r="DP36" s="102">
        <v>0</v>
      </c>
      <c r="DR36" s="108">
        <v>1</v>
      </c>
      <c r="DS36" s="122">
        <f>+DS20</f>
        <v>0</v>
      </c>
      <c r="DT36" s="108"/>
      <c r="DU36" s="122"/>
      <c r="DV36" s="102"/>
      <c r="DW36" s="102"/>
      <c r="DX36" s="102">
        <v>0</v>
      </c>
      <c r="DY36" s="102"/>
      <c r="DZ36" s="102">
        <v>0</v>
      </c>
    </row>
    <row r="37" spans="1:130" x14ac:dyDescent="0.25">
      <c r="A37" s="108"/>
      <c r="B37" s="122"/>
      <c r="C37" s="108">
        <f>+B38-B36</f>
        <v>2.6999999999999993</v>
      </c>
      <c r="D37" s="123">
        <f>+C20</f>
        <v>5</v>
      </c>
      <c r="E37" s="102">
        <f>+D37*(E$35/180)</f>
        <v>8.7266462599716474E-2</v>
      </c>
      <c r="F37" s="102">
        <f>+COS(E37)*C37</f>
        <v>2.6897256848477125</v>
      </c>
      <c r="G37" s="102"/>
      <c r="H37" s="102">
        <f>+SIN(E37)*C37</f>
        <v>0.235320505418677</v>
      </c>
      <c r="I37" s="102"/>
      <c r="K37" s="108"/>
      <c r="L37" s="122"/>
      <c r="M37" s="108">
        <f>+L38-L36</f>
        <v>2.41</v>
      </c>
      <c r="N37" s="123">
        <f>+M20</f>
        <v>-10</v>
      </c>
      <c r="O37" s="102">
        <f>+N37*(O$35/180)</f>
        <v>-0.17453292519943295</v>
      </c>
      <c r="P37" s="102">
        <f>+COS(O37)*M37</f>
        <v>2.3733866847594216</v>
      </c>
      <c r="Q37" s="102"/>
      <c r="R37" s="102">
        <f>+SIN(O37)*M37</f>
        <v>-0.41849210817730215</v>
      </c>
      <c r="S37" s="102"/>
      <c r="U37" s="108"/>
      <c r="V37" s="122"/>
      <c r="W37" s="108">
        <f>+V38-V36</f>
        <v>2.3000000000000007</v>
      </c>
      <c r="X37" s="123">
        <f>+W20</f>
        <v>0</v>
      </c>
      <c r="Y37" s="102">
        <f>+X37*(Y$35/180)</f>
        <v>0</v>
      </c>
      <c r="Z37" s="102">
        <f>+COS(Y37)*W37</f>
        <v>2.3000000000000007</v>
      </c>
      <c r="AA37" s="102"/>
      <c r="AB37" s="102">
        <f>+SIN(Y37)*W37</f>
        <v>0</v>
      </c>
      <c r="AC37" s="102"/>
      <c r="AE37" s="108"/>
      <c r="AF37" s="122"/>
      <c r="AG37" s="108">
        <f>+AF38-AF36</f>
        <v>9.9999999999999645E-2</v>
      </c>
      <c r="AH37" s="123">
        <f>+AG20</f>
        <v>-25</v>
      </c>
      <c r="AI37" s="102">
        <f>+AH37*(AI$35/180)</f>
        <v>-0.43633231299858238</v>
      </c>
      <c r="AJ37" s="102">
        <f>+COS(AI37)*AG37</f>
        <v>9.0630778703664677E-2</v>
      </c>
      <c r="AK37" s="102"/>
      <c r="AL37" s="102">
        <f>+SIN(AI37)*AG37</f>
        <v>-4.2261826174069796E-2</v>
      </c>
      <c r="AM37" s="102"/>
      <c r="AO37" s="108"/>
      <c r="AP37" s="122"/>
      <c r="AQ37" s="108">
        <f>+AP38-AP36</f>
        <v>7.5399999999999991</v>
      </c>
      <c r="AR37" s="123">
        <f>+AQ20</f>
        <v>0</v>
      </c>
      <c r="AS37" s="102">
        <f>+AR37*(AS$35/180)</f>
        <v>0</v>
      </c>
      <c r="AT37" s="102">
        <f>+COS(AS37)*AQ37</f>
        <v>7.5399999999999991</v>
      </c>
      <c r="AU37" s="102"/>
      <c r="AV37" s="102">
        <f>+SIN(AS37)*AQ37</f>
        <v>0</v>
      </c>
      <c r="AW37" s="102"/>
      <c r="AY37" s="108"/>
      <c r="AZ37" s="122"/>
      <c r="BA37" s="108">
        <f>+AZ38-AZ36</f>
        <v>5.76</v>
      </c>
      <c r="BB37" s="123">
        <f>+BA20</f>
        <v>-2</v>
      </c>
      <c r="BC37" s="102">
        <f>+BB37*(BC$35/180)</f>
        <v>-3.4906585039886591E-2</v>
      </c>
      <c r="BD37" s="102">
        <f>+COS(BC37)*BA37</f>
        <v>5.7564911636299918</v>
      </c>
      <c r="BE37" s="102"/>
      <c r="BF37" s="102">
        <f>+SIN(BC37)*BA37</f>
        <v>-0.20102110100640558</v>
      </c>
      <c r="BG37" s="102"/>
      <c r="BI37" s="108"/>
      <c r="BJ37" s="122"/>
      <c r="BK37" s="108">
        <f>+BJ38-BJ36</f>
        <v>1.7200000000000006</v>
      </c>
      <c r="BL37" s="123">
        <f>+BK20</f>
        <v>-6</v>
      </c>
      <c r="BM37" s="102">
        <f>+BL37*(BM$35/180)</f>
        <v>-0.10471975511965978</v>
      </c>
      <c r="BN37" s="102">
        <f>+COS(BM37)*BK37</f>
        <v>1.7105776600334306</v>
      </c>
      <c r="BO37" s="102"/>
      <c r="BP37" s="102">
        <f>+SIN(BM37)*BK37</f>
        <v>-0.17978895682036403</v>
      </c>
      <c r="BQ37" s="102"/>
      <c r="BS37" s="108"/>
      <c r="BT37" s="122"/>
      <c r="BU37" s="108">
        <f>+BT38-BT36</f>
        <v>3.67</v>
      </c>
      <c r="BV37" s="123">
        <f>+BU20</f>
        <v>0</v>
      </c>
      <c r="BW37" s="102">
        <f>+BV37*(BW$35/180)</f>
        <v>0</v>
      </c>
      <c r="BX37" s="102">
        <f>+COS(BW37)*BU37</f>
        <v>3.67</v>
      </c>
      <c r="BY37" s="102"/>
      <c r="BZ37" s="102">
        <f>+SIN(BW37)*BU37</f>
        <v>0</v>
      </c>
      <c r="CA37" s="102"/>
      <c r="CC37" s="108"/>
      <c r="CD37" s="122"/>
      <c r="CE37" s="108">
        <f>+CD38-CD36</f>
        <v>2.2100000000000009</v>
      </c>
      <c r="CF37" s="123">
        <f>+CE20</f>
        <v>0</v>
      </c>
      <c r="CG37" s="102">
        <f>+CF37*(CG$35/180)</f>
        <v>0</v>
      </c>
      <c r="CH37" s="102">
        <f>+COS(CG37)*CE37</f>
        <v>2.2100000000000009</v>
      </c>
      <c r="CI37" s="102"/>
      <c r="CJ37" s="102">
        <f>+SIN(CG37)*CE37</f>
        <v>0</v>
      </c>
      <c r="CK37" s="102"/>
      <c r="CN37" s="108"/>
      <c r="CO37" s="122"/>
      <c r="CP37" s="108">
        <f>+CO38-CO36</f>
        <v>3.5</v>
      </c>
      <c r="CQ37" s="123">
        <f>+CP20</f>
        <v>0</v>
      </c>
      <c r="CR37" s="102">
        <f>+CQ37*(CR$35/180)</f>
        <v>0</v>
      </c>
      <c r="CS37" s="102">
        <f>+COS(CR37)*CP37</f>
        <v>3.5</v>
      </c>
      <c r="CT37" s="102"/>
      <c r="CU37" s="102">
        <f>+SIN(CR37)*CP37</f>
        <v>0</v>
      </c>
      <c r="CV37" s="102"/>
      <c r="CX37" s="108"/>
      <c r="CY37" s="122"/>
      <c r="CZ37" s="108">
        <f>+CY38-CY36</f>
        <v>0.92999999999999972</v>
      </c>
      <c r="DA37" s="123">
        <f>+CZ20</f>
        <v>-14</v>
      </c>
      <c r="DB37" s="102">
        <f>+DA37*(DB$35/180)</f>
        <v>-0.24434609527920614</v>
      </c>
      <c r="DC37" s="102">
        <f>+COS(DB37)*CZ37</f>
        <v>0.90237502543667647</v>
      </c>
      <c r="DD37" s="102"/>
      <c r="DE37" s="102">
        <f>+SIN(DB37)*CZ37</f>
        <v>-0.22498736290769092</v>
      </c>
      <c r="DF37" s="102"/>
      <c r="DH37" s="108"/>
      <c r="DI37" s="122"/>
      <c r="DJ37" s="108">
        <f>+DI38-DI36</f>
        <v>3.42</v>
      </c>
      <c r="DK37" s="123">
        <f>+DJ20</f>
        <v>0</v>
      </c>
      <c r="DL37" s="102">
        <f>+DK37*(DL$35/180)</f>
        <v>0</v>
      </c>
      <c r="DM37" s="102">
        <f>+COS(DL37)*DJ37</f>
        <v>3.42</v>
      </c>
      <c r="DN37" s="102"/>
      <c r="DO37" s="102">
        <f>+SIN(DL37)*DJ37</f>
        <v>0</v>
      </c>
      <c r="DP37" s="102"/>
      <c r="DR37" s="108"/>
      <c r="DS37" s="122"/>
      <c r="DT37" s="108">
        <f>+DS38-DS36</f>
        <v>14.2</v>
      </c>
      <c r="DU37" s="123">
        <f>+DT20</f>
        <v>0</v>
      </c>
      <c r="DV37" s="102">
        <f>+DU37*(DV$35/180)</f>
        <v>0</v>
      </c>
      <c r="DW37" s="102">
        <f>+COS(DV37)*DT37</f>
        <v>14.2</v>
      </c>
      <c r="DX37" s="102"/>
      <c r="DY37" s="102">
        <f>+SIN(DV37)*DT37</f>
        <v>0</v>
      </c>
      <c r="DZ37" s="102"/>
    </row>
    <row r="38" spans="1:130" x14ac:dyDescent="0.25">
      <c r="A38" s="108">
        <v>2</v>
      </c>
      <c r="B38" s="122">
        <f>+B21</f>
        <v>2.6999999999999993</v>
      </c>
      <c r="C38" s="108"/>
      <c r="D38" s="122"/>
      <c r="E38" s="102"/>
      <c r="F38" s="102"/>
      <c r="G38" s="102">
        <f>+G36+F37</f>
        <v>2.6897256848477125</v>
      </c>
      <c r="H38" s="102"/>
      <c r="I38" s="102">
        <f>+I36+H37</f>
        <v>0.235320505418677</v>
      </c>
      <c r="K38" s="108">
        <v>2</v>
      </c>
      <c r="L38" s="122">
        <f>+L21</f>
        <v>2.41</v>
      </c>
      <c r="M38" s="108"/>
      <c r="N38" s="122"/>
      <c r="O38" s="102"/>
      <c r="P38" s="102"/>
      <c r="Q38" s="102">
        <f>+Q36+P37</f>
        <v>2.3733866847594216</v>
      </c>
      <c r="R38" s="102"/>
      <c r="S38" s="102">
        <f>+S36+R37</f>
        <v>-0.41849210817730215</v>
      </c>
      <c r="U38" s="108">
        <v>2</v>
      </c>
      <c r="V38" s="122">
        <f>+V21</f>
        <v>2.3000000000000007</v>
      </c>
      <c r="W38" s="108"/>
      <c r="X38" s="122"/>
      <c r="Y38" s="102"/>
      <c r="Z38" s="102"/>
      <c r="AA38" s="102">
        <f>+AA36+Z37</f>
        <v>2.3000000000000007</v>
      </c>
      <c r="AB38" s="102"/>
      <c r="AC38" s="102">
        <f>+AC36+AB37</f>
        <v>0</v>
      </c>
      <c r="AE38" s="108">
        <v>2</v>
      </c>
      <c r="AF38" s="122">
        <f>+AF21</f>
        <v>9.9999999999999645E-2</v>
      </c>
      <c r="AG38" s="108"/>
      <c r="AH38" s="122"/>
      <c r="AI38" s="102"/>
      <c r="AJ38" s="102"/>
      <c r="AK38" s="102">
        <f>+AK36+AJ37</f>
        <v>9.0630778703664677E-2</v>
      </c>
      <c r="AL38" s="102"/>
      <c r="AM38" s="102">
        <f>+AM36+AL37</f>
        <v>-4.2261826174069796E-2</v>
      </c>
      <c r="AO38" s="108">
        <v>2</v>
      </c>
      <c r="AP38" s="122">
        <f>+AP21</f>
        <v>7.5399999999999991</v>
      </c>
      <c r="AQ38" s="108"/>
      <c r="AR38" s="122"/>
      <c r="AS38" s="102"/>
      <c r="AT38" s="102"/>
      <c r="AU38" s="102">
        <f>+AU36+AT37</f>
        <v>7.5399999999999991</v>
      </c>
      <c r="AV38" s="102"/>
      <c r="AW38" s="102">
        <f>+AW36+AV37</f>
        <v>0</v>
      </c>
      <c r="AY38" s="108">
        <v>2</v>
      </c>
      <c r="AZ38" s="122">
        <f>+AZ21</f>
        <v>5.76</v>
      </c>
      <c r="BA38" s="108"/>
      <c r="BB38" s="122"/>
      <c r="BC38" s="102"/>
      <c r="BD38" s="102"/>
      <c r="BE38" s="102">
        <f>+BE36+BD37</f>
        <v>5.7564911636299918</v>
      </c>
      <c r="BF38" s="102"/>
      <c r="BG38" s="102">
        <f>+BG36+BF37</f>
        <v>-0.20102110100640558</v>
      </c>
      <c r="BI38" s="108">
        <v>2</v>
      </c>
      <c r="BJ38" s="122">
        <f>+BJ21</f>
        <v>1.7200000000000006</v>
      </c>
      <c r="BK38" s="108"/>
      <c r="BL38" s="122"/>
      <c r="BM38" s="102"/>
      <c r="BN38" s="102"/>
      <c r="BO38" s="102">
        <f>+BO36+BN37</f>
        <v>1.7105776600334306</v>
      </c>
      <c r="BP38" s="102"/>
      <c r="BQ38" s="102">
        <f>+BQ36+BP37</f>
        <v>-0.17978895682036403</v>
      </c>
      <c r="BS38" s="108">
        <v>2</v>
      </c>
      <c r="BT38" s="122">
        <f>+BT21</f>
        <v>3.67</v>
      </c>
      <c r="BU38" s="108"/>
      <c r="BV38" s="122"/>
      <c r="BW38" s="102"/>
      <c r="BX38" s="102"/>
      <c r="BY38" s="102">
        <f>+BY36+BX37</f>
        <v>3.67</v>
      </c>
      <c r="BZ38" s="102"/>
      <c r="CA38" s="102">
        <f>+CA36+BZ37</f>
        <v>0</v>
      </c>
      <c r="CC38" s="108">
        <v>2</v>
      </c>
      <c r="CD38" s="122">
        <f>+CD21</f>
        <v>2.2100000000000009</v>
      </c>
      <c r="CE38" s="108"/>
      <c r="CF38" s="122"/>
      <c r="CG38" s="102"/>
      <c r="CH38" s="102"/>
      <c r="CI38" s="102">
        <f>+CI36+CH37</f>
        <v>2.2100000000000009</v>
      </c>
      <c r="CJ38" s="102"/>
      <c r="CK38" s="102">
        <f>+CK36+CJ37</f>
        <v>0</v>
      </c>
      <c r="CN38" s="108">
        <v>2</v>
      </c>
      <c r="CO38" s="122">
        <f>+CO21</f>
        <v>3.5</v>
      </c>
      <c r="CP38" s="108"/>
      <c r="CQ38" s="122"/>
      <c r="CR38" s="102"/>
      <c r="CS38" s="102"/>
      <c r="CT38" s="102">
        <f>+CT36+CS37</f>
        <v>3.5</v>
      </c>
      <c r="CU38" s="102"/>
      <c r="CV38" s="102">
        <f>+CV36+CU37</f>
        <v>0</v>
      </c>
      <c r="CX38" s="108">
        <v>2</v>
      </c>
      <c r="CY38" s="122">
        <f>+CY21</f>
        <v>0.92999999999999972</v>
      </c>
      <c r="CZ38" s="108"/>
      <c r="DA38" s="122"/>
      <c r="DB38" s="102"/>
      <c r="DC38" s="102"/>
      <c r="DD38" s="102">
        <f>+DD36+DC37</f>
        <v>0.90237502543667647</v>
      </c>
      <c r="DE38" s="102"/>
      <c r="DF38" s="102">
        <f>+DF36+DE37</f>
        <v>-0.22498736290769092</v>
      </c>
      <c r="DH38" s="108">
        <v>2</v>
      </c>
      <c r="DI38" s="122">
        <f>+DI21</f>
        <v>3.42</v>
      </c>
      <c r="DJ38" s="108"/>
      <c r="DK38" s="122"/>
      <c r="DL38" s="102"/>
      <c r="DM38" s="102"/>
      <c r="DN38" s="102">
        <f>+DN36+DM37</f>
        <v>3.42</v>
      </c>
      <c r="DO38" s="102"/>
      <c r="DP38" s="102">
        <f>+DP36+DO37</f>
        <v>0</v>
      </c>
      <c r="DR38" s="108">
        <v>2</v>
      </c>
      <c r="DS38" s="122">
        <f>+DS21</f>
        <v>14.2</v>
      </c>
      <c r="DT38" s="108"/>
      <c r="DU38" s="122"/>
      <c r="DV38" s="102"/>
      <c r="DW38" s="102"/>
      <c r="DX38" s="102">
        <f>+DX36+DW37</f>
        <v>14.2</v>
      </c>
      <c r="DY38" s="102"/>
      <c r="DZ38" s="102">
        <f>+DZ36+DY37</f>
        <v>0</v>
      </c>
    </row>
    <row r="39" spans="1:130" x14ac:dyDescent="0.25">
      <c r="A39" s="108"/>
      <c r="B39" s="122"/>
      <c r="C39" s="108">
        <f>+B40-B38</f>
        <v>0.55000000000000071</v>
      </c>
      <c r="D39" s="123">
        <f>+C21</f>
        <v>-5</v>
      </c>
      <c r="E39" s="102">
        <f>+D39*(E$35/180)</f>
        <v>-8.7266462599716474E-2</v>
      </c>
      <c r="F39" s="102">
        <f>+COS(E39)*C39</f>
        <v>0.54790708395046073</v>
      </c>
      <c r="G39" s="102"/>
      <c r="H39" s="102">
        <f>+SIN(E39)*C39</f>
        <v>-4.7935658511212051E-2</v>
      </c>
      <c r="I39" s="102"/>
      <c r="K39" s="108"/>
      <c r="L39" s="122"/>
      <c r="M39" s="108">
        <f>+L40-L38</f>
        <v>1.6500000000000004</v>
      </c>
      <c r="N39" s="123">
        <f>+M21</f>
        <v>-7</v>
      </c>
      <c r="O39" s="102">
        <f>+N39*(O$35/180)</f>
        <v>-0.12217304763960307</v>
      </c>
      <c r="P39" s="102">
        <f>+COS(O39)*M39</f>
        <v>1.6377011502081815</v>
      </c>
      <c r="Q39" s="102"/>
      <c r="R39" s="102">
        <f>+SIN(O39)*M39</f>
        <v>-0.20108441661849338</v>
      </c>
      <c r="S39" s="102"/>
      <c r="U39" s="108"/>
      <c r="V39" s="122"/>
      <c r="W39" s="108">
        <f>+V40-V38</f>
        <v>0.5</v>
      </c>
      <c r="X39" s="123">
        <f>+W21</f>
        <v>-37</v>
      </c>
      <c r="Y39" s="102">
        <f>+X39*(Y$35/180)</f>
        <v>-0.64577182323790194</v>
      </c>
      <c r="Z39" s="102">
        <f>+COS(Y39)*W39</f>
        <v>0.39931775502364641</v>
      </c>
      <c r="AA39" s="102"/>
      <c r="AB39" s="102">
        <f>+SIN(Y39)*W39</f>
        <v>-0.30090751157602413</v>
      </c>
      <c r="AC39" s="102"/>
      <c r="AE39" s="108"/>
      <c r="AF39" s="122"/>
      <c r="AG39" s="108">
        <f>+AF40-AF38</f>
        <v>0.40000000000000036</v>
      </c>
      <c r="AH39" s="123">
        <f>+AG21</f>
        <v>-90</v>
      </c>
      <c r="AI39" s="102">
        <f>+AH39*(AI$35/180)</f>
        <v>-1.5707963267948966</v>
      </c>
      <c r="AJ39" s="102">
        <f>+COS(AI39)*AG39</f>
        <v>2.4502969098172422E-17</v>
      </c>
      <c r="AK39" s="102"/>
      <c r="AL39" s="102">
        <f>+SIN(AI39)*AG39</f>
        <v>-0.40000000000000036</v>
      </c>
      <c r="AM39" s="102"/>
      <c r="AO39" s="108"/>
      <c r="AP39" s="122"/>
      <c r="AQ39" s="108">
        <f>+AP40-AP38</f>
        <v>4.43</v>
      </c>
      <c r="AR39" s="123">
        <f>+AQ21</f>
        <v>-11</v>
      </c>
      <c r="AS39" s="102">
        <f>+AR39*(AS$35/180)</f>
        <v>-0.19198621771937624</v>
      </c>
      <c r="AT39" s="102">
        <f>+COS(AS39)*AQ39</f>
        <v>4.3486084226731512</v>
      </c>
      <c r="AU39" s="102"/>
      <c r="AV39" s="102">
        <f>+SIN(AS39)*AQ39</f>
        <v>-0.84528384951809343</v>
      </c>
      <c r="AW39" s="102"/>
      <c r="AY39" s="108"/>
      <c r="AZ39" s="122"/>
      <c r="BA39" s="108">
        <f>+AZ40-AZ38</f>
        <v>0.64000000000000057</v>
      </c>
      <c r="BB39" s="123">
        <f>+BA21</f>
        <v>-8</v>
      </c>
      <c r="BC39" s="102">
        <f>+BB39*(BC$35/180)</f>
        <v>-0.13962634015954636</v>
      </c>
      <c r="BD39" s="102">
        <f>+COS(BC39)*BA39</f>
        <v>0.63377156399460555</v>
      </c>
      <c r="BE39" s="102"/>
      <c r="BF39" s="102">
        <f>+SIN(BC39)*BA39</f>
        <v>-8.9070784614441956E-2</v>
      </c>
      <c r="BG39" s="102"/>
      <c r="BI39" s="108"/>
      <c r="BJ39" s="122"/>
      <c r="BK39" s="108">
        <f>+BJ40-BJ38</f>
        <v>3.08</v>
      </c>
      <c r="BL39" s="123">
        <f>+BK21</f>
        <v>-3</v>
      </c>
      <c r="BM39" s="102">
        <f>+BL39*(BM$35/180)</f>
        <v>-5.235987755982989E-2</v>
      </c>
      <c r="BN39" s="102">
        <f>+COS(BM39)*BK39</f>
        <v>3.0757789670440876</v>
      </c>
      <c r="BO39" s="102"/>
      <c r="BP39" s="102">
        <f>+SIN(BM39)*BK39</f>
        <v>-0.16119474522826702</v>
      </c>
      <c r="BQ39" s="102"/>
      <c r="BS39" s="108"/>
      <c r="BT39" s="122"/>
      <c r="BU39" s="108">
        <f>+BT40-BT38</f>
        <v>4.7700000000000014</v>
      </c>
      <c r="BV39" s="123">
        <f>+BU21</f>
        <v>5</v>
      </c>
      <c r="BW39" s="102">
        <f>+BV39*(BW$35/180)</f>
        <v>8.7266462599716474E-2</v>
      </c>
      <c r="BX39" s="102">
        <f>+COS(BW39)*BU39</f>
        <v>4.7518487098976276</v>
      </c>
      <c r="BY39" s="102"/>
      <c r="BZ39" s="102">
        <f>+SIN(BW39)*BU39</f>
        <v>0.41573289290632959</v>
      </c>
      <c r="CA39" s="102"/>
      <c r="CC39" s="108"/>
      <c r="CD39" s="122"/>
      <c r="CE39" s="108">
        <f>+CD40-CD38</f>
        <v>3.4899999999999984</v>
      </c>
      <c r="CF39" s="123">
        <f>+CE21</f>
        <v>-11</v>
      </c>
      <c r="CG39" s="102">
        <f>+CF39*(CG$35/180)</f>
        <v>-0.19198621771937624</v>
      </c>
      <c r="CH39" s="102">
        <f>+COS(CG39)*CE39</f>
        <v>3.4258788702323457</v>
      </c>
      <c r="CI39" s="102"/>
      <c r="CJ39" s="102">
        <f>+SIN(CG39)*CE39</f>
        <v>-0.66592339386414112</v>
      </c>
      <c r="CK39" s="102"/>
      <c r="CN39" s="108"/>
      <c r="CO39" s="122"/>
      <c r="CP39" s="108">
        <f>+CO40-CO38</f>
        <v>1.3000000000000007</v>
      </c>
      <c r="CQ39" s="123">
        <f>+CP21</f>
        <v>-10</v>
      </c>
      <c r="CR39" s="102">
        <f>+CQ39*(CR$35/180)</f>
        <v>-0.17453292519943295</v>
      </c>
      <c r="CS39" s="102">
        <f>+COS(CR39)*CP39</f>
        <v>1.2802500789158711</v>
      </c>
      <c r="CT39" s="102"/>
      <c r="CU39" s="102">
        <f>+SIN(CR39)*CP39</f>
        <v>-0.22574263096700956</v>
      </c>
      <c r="CV39" s="102"/>
      <c r="CX39" s="108"/>
      <c r="CY39" s="122"/>
      <c r="CZ39" s="108">
        <f>+CY40-CY38</f>
        <v>5.870000000000001</v>
      </c>
      <c r="DA39" s="123">
        <f>+CZ21</f>
        <v>-4</v>
      </c>
      <c r="DB39" s="102">
        <f>+DA39*(DB$35/180)</f>
        <v>-6.9813170079773182E-2</v>
      </c>
      <c r="DC39" s="102">
        <f>+COS(DB39)*CZ39</f>
        <v>5.8557009750251687</v>
      </c>
      <c r="DD39" s="102"/>
      <c r="DE39" s="102">
        <f>+SIN(DB39)*CZ39</f>
        <v>-0.40947050087801562</v>
      </c>
      <c r="DF39" s="102"/>
      <c r="DH39" s="108"/>
      <c r="DI39" s="122"/>
      <c r="DJ39" s="108">
        <f>+DI40-DI38</f>
        <v>1.8200000000000003</v>
      </c>
      <c r="DK39" s="123">
        <f>+DJ21</f>
        <v>-10</v>
      </c>
      <c r="DL39" s="102">
        <f>+DK39*(DL$35/180)</f>
        <v>-0.17453292519943295</v>
      </c>
      <c r="DM39" s="102">
        <f>+COS(DL39)*DJ39</f>
        <v>1.7923501104822188</v>
      </c>
      <c r="DN39" s="102"/>
      <c r="DO39" s="102">
        <f>+SIN(DL39)*DJ39</f>
        <v>-0.31603968335381327</v>
      </c>
      <c r="DP39" s="102"/>
      <c r="DR39" s="108"/>
      <c r="DS39" s="122"/>
      <c r="DT39" s="108">
        <f>+DS40-DS38</f>
        <v>1.0399999999999991</v>
      </c>
      <c r="DU39" s="123">
        <f>+DT21</f>
        <v>-13</v>
      </c>
      <c r="DV39" s="102">
        <f>+DU39*(DV$35/180)</f>
        <v>-0.22689280275926285</v>
      </c>
      <c r="DW39" s="102">
        <f>+COS(DV39)*DT39</f>
        <v>1.0133448673766439</v>
      </c>
      <c r="DX39" s="102"/>
      <c r="DY39" s="102">
        <f>+SIN(DV39)*DT39</f>
        <v>-0.23394909651761941</v>
      </c>
      <c r="DZ39" s="102"/>
    </row>
    <row r="40" spans="1:130" x14ac:dyDescent="0.25">
      <c r="A40" s="108">
        <v>3</v>
      </c>
      <c r="B40" s="122">
        <f>+B22</f>
        <v>3.25</v>
      </c>
      <c r="C40" s="108"/>
      <c r="D40" s="122"/>
      <c r="E40" s="102"/>
      <c r="F40" s="102"/>
      <c r="G40" s="102">
        <f>+G38+F39</f>
        <v>3.2376327687981732</v>
      </c>
      <c r="H40" s="102"/>
      <c r="I40" s="102">
        <f>+I38+H39</f>
        <v>0.18738484690746493</v>
      </c>
      <c r="K40" s="108">
        <v>3</v>
      </c>
      <c r="L40" s="122">
        <f>+L22</f>
        <v>4.0600000000000005</v>
      </c>
      <c r="M40" s="108"/>
      <c r="N40" s="122"/>
      <c r="O40" s="102"/>
      <c r="P40" s="102"/>
      <c r="Q40" s="102">
        <f>+Q38+P39</f>
        <v>4.0110878349676033</v>
      </c>
      <c r="R40" s="102"/>
      <c r="S40" s="102">
        <f>+S38+R39</f>
        <v>-0.6195765247957955</v>
      </c>
      <c r="U40" s="108">
        <v>3</v>
      </c>
      <c r="V40" s="122">
        <f>+V22</f>
        <v>2.8000000000000007</v>
      </c>
      <c r="W40" s="108"/>
      <c r="X40" s="122"/>
      <c r="Y40" s="102"/>
      <c r="Z40" s="102"/>
      <c r="AA40" s="102">
        <f>+AA38+Z39</f>
        <v>2.6993177550236469</v>
      </c>
      <c r="AB40" s="102"/>
      <c r="AC40" s="102">
        <f>+AC38+AB39</f>
        <v>-0.30090751157602413</v>
      </c>
      <c r="AE40" s="108">
        <v>3</v>
      </c>
      <c r="AF40" s="122">
        <f>+AF22</f>
        <v>0.5</v>
      </c>
      <c r="AG40" s="108"/>
      <c r="AH40" s="122"/>
      <c r="AI40" s="102"/>
      <c r="AJ40" s="102"/>
      <c r="AK40" s="102">
        <f>+AK38+AJ39</f>
        <v>9.0630778703664705E-2</v>
      </c>
      <c r="AL40" s="102"/>
      <c r="AM40" s="102">
        <f>+AM38+AL39</f>
        <v>-0.44226182617407017</v>
      </c>
      <c r="AO40" s="108">
        <v>3</v>
      </c>
      <c r="AP40" s="122">
        <f>+AP22</f>
        <v>11.969999999999999</v>
      </c>
      <c r="AQ40" s="108"/>
      <c r="AR40" s="122"/>
      <c r="AS40" s="102"/>
      <c r="AT40" s="102"/>
      <c r="AU40" s="102">
        <f>+AU38+AT39</f>
        <v>11.888608422673151</v>
      </c>
      <c r="AV40" s="102"/>
      <c r="AW40" s="102">
        <f>+AW38+AV39</f>
        <v>-0.84528384951809343</v>
      </c>
      <c r="AY40" s="108">
        <v>3</v>
      </c>
      <c r="AZ40" s="122">
        <f>+AZ22</f>
        <v>6.4</v>
      </c>
      <c r="BA40" s="108"/>
      <c r="BB40" s="122"/>
      <c r="BC40" s="102"/>
      <c r="BD40" s="102"/>
      <c r="BE40" s="102">
        <f>+BE38+BD39</f>
        <v>6.3902627276245969</v>
      </c>
      <c r="BF40" s="102"/>
      <c r="BG40" s="102">
        <f>+BG38+BF39</f>
        <v>-0.29009188562084753</v>
      </c>
      <c r="BI40" s="108">
        <v>3</v>
      </c>
      <c r="BJ40" s="122">
        <f>+BJ22</f>
        <v>4.8000000000000007</v>
      </c>
      <c r="BK40" s="108"/>
      <c r="BL40" s="122"/>
      <c r="BM40" s="102"/>
      <c r="BN40" s="102"/>
      <c r="BO40" s="102">
        <f>+BO38+BN39</f>
        <v>4.7863566270775184</v>
      </c>
      <c r="BP40" s="102"/>
      <c r="BQ40" s="102">
        <f>+BQ38+BP39</f>
        <v>-0.34098370204863104</v>
      </c>
      <c r="BS40" s="108">
        <v>3</v>
      </c>
      <c r="BT40" s="122">
        <f>+BT22</f>
        <v>8.4400000000000013</v>
      </c>
      <c r="BU40" s="108"/>
      <c r="BV40" s="122"/>
      <c r="BW40" s="102"/>
      <c r="BX40" s="102"/>
      <c r="BY40" s="102">
        <f>+BY38+BX39</f>
        <v>8.4218487098976276</v>
      </c>
      <c r="BZ40" s="102"/>
      <c r="CA40" s="102">
        <f>+CA38+BZ39</f>
        <v>0.41573289290632959</v>
      </c>
      <c r="CC40" s="108">
        <v>3</v>
      </c>
      <c r="CD40" s="122">
        <f>+CD22</f>
        <v>5.6999999999999993</v>
      </c>
      <c r="CE40" s="108"/>
      <c r="CF40" s="122"/>
      <c r="CG40" s="102"/>
      <c r="CH40" s="102"/>
      <c r="CI40" s="102">
        <f>+CI38+CH39</f>
        <v>5.6358788702323466</v>
      </c>
      <c r="CJ40" s="102"/>
      <c r="CK40" s="102">
        <f>+CK38+CJ39</f>
        <v>-0.66592339386414112</v>
      </c>
      <c r="CN40" s="108">
        <v>3</v>
      </c>
      <c r="CO40" s="122">
        <f>+CO22</f>
        <v>4.8000000000000007</v>
      </c>
      <c r="CP40" s="108"/>
      <c r="CQ40" s="122"/>
      <c r="CR40" s="102"/>
      <c r="CS40" s="102"/>
      <c r="CT40" s="102">
        <f>+CT38+CS39</f>
        <v>4.7802500789158708</v>
      </c>
      <c r="CU40" s="102"/>
      <c r="CV40" s="102">
        <f>+CV38+CU39</f>
        <v>-0.22574263096700956</v>
      </c>
      <c r="CX40" s="108">
        <v>3</v>
      </c>
      <c r="CY40" s="122">
        <f>+CY22</f>
        <v>6.8000000000000007</v>
      </c>
      <c r="CZ40" s="108"/>
      <c r="DA40" s="122"/>
      <c r="DB40" s="102"/>
      <c r="DC40" s="102"/>
      <c r="DD40" s="102">
        <f>+DD38+DC39</f>
        <v>6.7580760004618448</v>
      </c>
      <c r="DE40" s="102"/>
      <c r="DF40" s="102">
        <f>+DF38+DE39</f>
        <v>-0.63445786378570657</v>
      </c>
      <c r="DH40" s="108">
        <v>3</v>
      </c>
      <c r="DI40" s="122">
        <f>+DI22</f>
        <v>5.24</v>
      </c>
      <c r="DJ40" s="108"/>
      <c r="DK40" s="122"/>
      <c r="DL40" s="102"/>
      <c r="DM40" s="102"/>
      <c r="DN40" s="102">
        <f>+DN38+DM39</f>
        <v>5.2123501104822187</v>
      </c>
      <c r="DO40" s="102"/>
      <c r="DP40" s="102">
        <f>+DP38+DO39</f>
        <v>-0.31603968335381327</v>
      </c>
      <c r="DR40" s="108">
        <v>3</v>
      </c>
      <c r="DS40" s="122">
        <f>+DS22</f>
        <v>15.239999999999998</v>
      </c>
      <c r="DT40" s="108"/>
      <c r="DU40" s="122"/>
      <c r="DV40" s="102"/>
      <c r="DW40" s="102"/>
      <c r="DX40" s="102">
        <f>+DX38+DW39</f>
        <v>15.213344867376643</v>
      </c>
      <c r="DY40" s="102"/>
      <c r="DZ40" s="102">
        <f>+DZ38+DY39</f>
        <v>-0.23394909651761941</v>
      </c>
    </row>
    <row r="41" spans="1:130" x14ac:dyDescent="0.25">
      <c r="A41" s="108"/>
      <c r="B41" s="122"/>
      <c r="C41" s="108">
        <f>+B42-B40</f>
        <v>8.0500000000000007</v>
      </c>
      <c r="D41" s="123">
        <f>+C22</f>
        <v>-10</v>
      </c>
      <c r="E41" s="102">
        <f>+D41*(E$35/180)</f>
        <v>-0.17453292519943295</v>
      </c>
      <c r="F41" s="102">
        <f>+COS(E41)*C41</f>
        <v>7.9277024117482755</v>
      </c>
      <c r="G41" s="102"/>
      <c r="H41" s="102">
        <f>+SIN(E41)*C41</f>
        <v>-1.3978678302187892</v>
      </c>
      <c r="I41" s="102"/>
      <c r="K41" s="108"/>
      <c r="L41" s="122"/>
      <c r="M41" s="108">
        <f>+L42-L40</f>
        <v>2.7899999999999991</v>
      </c>
      <c r="N41" s="123">
        <f>+M22</f>
        <v>-14</v>
      </c>
      <c r="O41" s="102">
        <f>+N41*(O$35/180)</f>
        <v>-0.24434609527920614</v>
      </c>
      <c r="P41" s="102">
        <f>+COS(O41)*M41</f>
        <v>2.7071250763100294</v>
      </c>
      <c r="Q41" s="102"/>
      <c r="R41" s="102">
        <f>+SIN(O41)*M41</f>
        <v>-0.67496208872307273</v>
      </c>
      <c r="S41" s="102"/>
      <c r="U41" s="108"/>
      <c r="V41" s="122"/>
      <c r="W41" s="108">
        <f>+V42-V40</f>
        <v>0.5</v>
      </c>
      <c r="X41" s="123">
        <f>+W22</f>
        <v>-20</v>
      </c>
      <c r="Y41" s="102">
        <f>+X41*(Y$35/180)</f>
        <v>-0.3490658503988659</v>
      </c>
      <c r="Z41" s="102">
        <f>+COS(Y41)*W41</f>
        <v>0.46984631039295421</v>
      </c>
      <c r="AA41" s="102"/>
      <c r="AB41" s="102">
        <f>+SIN(Y41)*W41</f>
        <v>-0.17101007166283436</v>
      </c>
      <c r="AC41" s="102"/>
      <c r="AE41" s="108"/>
      <c r="AF41" s="122"/>
      <c r="AG41" s="108">
        <f>+AF42-AF40</f>
        <v>0.5</v>
      </c>
      <c r="AH41" s="123">
        <f>+AG22</f>
        <v>-16</v>
      </c>
      <c r="AI41" s="102">
        <f>+AH41*(AI$35/180)</f>
        <v>-0.27925268031909273</v>
      </c>
      <c r="AJ41" s="102">
        <f>+COS(AI41)*AG41</f>
        <v>0.48063084796915945</v>
      </c>
      <c r="AK41" s="102"/>
      <c r="AL41" s="102">
        <f>+SIN(AI41)*AG41</f>
        <v>-0.13781867790849958</v>
      </c>
      <c r="AM41" s="102"/>
      <c r="AO41" s="108"/>
      <c r="AP41" s="122"/>
      <c r="AQ41" s="108">
        <f>+AP42-AP40</f>
        <v>-11.969999999999999</v>
      </c>
      <c r="AR41" s="123">
        <f>+AQ22</f>
        <v>0</v>
      </c>
      <c r="AS41" s="102">
        <f>+AR41*(AS$35/180)</f>
        <v>0</v>
      </c>
      <c r="AT41" s="102">
        <f>+COS(AS41)*AQ41</f>
        <v>-11.969999999999999</v>
      </c>
      <c r="AU41" s="102"/>
      <c r="AV41" s="102">
        <f>+SIN(AS41)*AQ41</f>
        <v>0</v>
      </c>
      <c r="AW41" s="102"/>
      <c r="AY41" s="108"/>
      <c r="AZ41" s="122"/>
      <c r="BA41" s="108">
        <f>+AZ42-AZ40</f>
        <v>0.79999999999999893</v>
      </c>
      <c r="BB41" s="123">
        <f>+BA22</f>
        <v>-15</v>
      </c>
      <c r="BC41" s="102">
        <f>+BB41*(BC$35/180)</f>
        <v>-0.26179938779914941</v>
      </c>
      <c r="BD41" s="102">
        <f>+COS(BC41)*BA41</f>
        <v>0.77274066103125361</v>
      </c>
      <c r="BE41" s="102"/>
      <c r="BF41" s="102">
        <f>+SIN(BC41)*BA41</f>
        <v>-0.20705523608201631</v>
      </c>
      <c r="BG41" s="102"/>
      <c r="BI41" s="108"/>
      <c r="BJ41" s="122"/>
      <c r="BK41" s="108">
        <f>+BJ42-BJ40</f>
        <v>2.0999999999999996</v>
      </c>
      <c r="BL41" s="123">
        <f>+BK22</f>
        <v>0</v>
      </c>
      <c r="BM41" s="102">
        <f>+BL41*(BM$35/180)</f>
        <v>0</v>
      </c>
      <c r="BN41" s="102">
        <f>+COS(BM41)*BK41</f>
        <v>2.0999999999999996</v>
      </c>
      <c r="BO41" s="102"/>
      <c r="BP41" s="102">
        <f>+SIN(BM41)*BK41</f>
        <v>0</v>
      </c>
      <c r="BQ41" s="102"/>
      <c r="BS41" s="108"/>
      <c r="BT41" s="122"/>
      <c r="BU41" s="108">
        <f>+BT42-BT40</f>
        <v>1.0599999999999987</v>
      </c>
      <c r="BV41" s="123">
        <f>+BU22</f>
        <v>0</v>
      </c>
      <c r="BW41" s="102">
        <f>+BV41*(BW$35/180)</f>
        <v>0</v>
      </c>
      <c r="BX41" s="102">
        <f>+COS(BW41)*BU41</f>
        <v>1.0599999999999987</v>
      </c>
      <c r="BY41" s="102"/>
      <c r="BZ41" s="102">
        <f>+SIN(BW41)*BU41</f>
        <v>0</v>
      </c>
      <c r="CA41" s="102"/>
      <c r="CC41" s="108"/>
      <c r="CD41" s="122"/>
      <c r="CE41" s="108">
        <f>+CD42-CD40</f>
        <v>1.3600000000000012</v>
      </c>
      <c r="CF41" s="123">
        <f>+CE22</f>
        <v>0</v>
      </c>
      <c r="CG41" s="102">
        <f>+CF41*(CG$35/180)</f>
        <v>0</v>
      </c>
      <c r="CH41" s="102">
        <f>+COS(CG41)*CE41</f>
        <v>1.3600000000000012</v>
      </c>
      <c r="CI41" s="102"/>
      <c r="CJ41" s="102">
        <f>+SIN(CG41)*CE41</f>
        <v>0</v>
      </c>
      <c r="CK41" s="102"/>
      <c r="CN41" s="108"/>
      <c r="CO41" s="122"/>
      <c r="CP41" s="108">
        <f>+CO42-CO40</f>
        <v>6.0999999999999979</v>
      </c>
      <c r="CQ41" s="123">
        <f>+CP22</f>
        <v>0</v>
      </c>
      <c r="CR41" s="102">
        <f>+CQ41*(CR$35/180)</f>
        <v>0</v>
      </c>
      <c r="CS41" s="102">
        <f>+COS(CR41)*CP41</f>
        <v>6.0999999999999979</v>
      </c>
      <c r="CT41" s="102"/>
      <c r="CU41" s="102">
        <f>+SIN(CR41)*CP41</f>
        <v>0</v>
      </c>
      <c r="CV41" s="102"/>
      <c r="CX41" s="108"/>
      <c r="CY41" s="122"/>
      <c r="CZ41" s="108">
        <f>+CY42-CY40</f>
        <v>3.8999999999999986</v>
      </c>
      <c r="DA41" s="123">
        <f>+CZ22</f>
        <v>0</v>
      </c>
      <c r="DB41" s="102">
        <f>+DA41*(DB$35/180)</f>
        <v>0</v>
      </c>
      <c r="DC41" s="102">
        <f>+COS(DB41)*CZ41</f>
        <v>3.8999999999999986</v>
      </c>
      <c r="DD41" s="102"/>
      <c r="DE41" s="102">
        <f>+SIN(DB41)*CZ41</f>
        <v>0</v>
      </c>
      <c r="DF41" s="102"/>
      <c r="DH41" s="108"/>
      <c r="DI41" s="122"/>
      <c r="DJ41" s="108">
        <f>+DI42-DI40</f>
        <v>2.8600000000000012</v>
      </c>
      <c r="DK41" s="123">
        <f>+DJ22</f>
        <v>-12</v>
      </c>
      <c r="DL41" s="102">
        <f>+DK41*(DL$35/180)</f>
        <v>-0.20943951023931956</v>
      </c>
      <c r="DM41" s="102">
        <f>+COS(DL41)*DJ41</f>
        <v>2.7975021380986855</v>
      </c>
      <c r="DN41" s="102"/>
      <c r="DO41" s="102">
        <f>+SIN(DL41)*DJ41</f>
        <v>-0.59462743573879195</v>
      </c>
      <c r="DP41" s="102"/>
      <c r="DR41" s="108"/>
      <c r="DS41" s="122"/>
      <c r="DT41" s="108">
        <f>+DS42-DS40</f>
        <v>1.7600000000000016</v>
      </c>
      <c r="DU41" s="123">
        <f>+DT22</f>
        <v>-14</v>
      </c>
      <c r="DV41" s="102">
        <f>+DU41*(DV$35/180)</f>
        <v>-0.24434609527920614</v>
      </c>
      <c r="DW41" s="102">
        <f>+COS(DV41)*DT41</f>
        <v>1.7077204782457553</v>
      </c>
      <c r="DX41" s="102"/>
      <c r="DY41" s="102">
        <f>+SIN(DV41)*DT41</f>
        <v>-0.42578253625541557</v>
      </c>
      <c r="DZ41" s="102"/>
    </row>
    <row r="42" spans="1:130" x14ac:dyDescent="0.25">
      <c r="A42" s="108">
        <v>4</v>
      </c>
      <c r="B42" s="122">
        <f>+B23</f>
        <v>11.3</v>
      </c>
      <c r="C42" s="108"/>
      <c r="D42" s="122"/>
      <c r="E42" s="102"/>
      <c r="F42" s="102"/>
      <c r="G42" s="102">
        <f>+G40+F41</f>
        <v>11.16533518054645</v>
      </c>
      <c r="H42" s="102"/>
      <c r="I42" s="102">
        <f>+I40+H41</f>
        <v>-1.2104829833113242</v>
      </c>
      <c r="K42" s="108">
        <v>4</v>
      </c>
      <c r="L42" s="122">
        <f>+L23</f>
        <v>6.85</v>
      </c>
      <c r="M42" s="108"/>
      <c r="N42" s="122"/>
      <c r="O42" s="102"/>
      <c r="P42" s="102"/>
      <c r="Q42" s="102">
        <f>+Q40+P41</f>
        <v>6.7182129112776323</v>
      </c>
      <c r="R42" s="102"/>
      <c r="S42" s="102">
        <f>+S40+R41</f>
        <v>-1.2945386135188683</v>
      </c>
      <c r="U42" s="108">
        <v>4</v>
      </c>
      <c r="V42" s="122">
        <f>+V23</f>
        <v>3.3000000000000007</v>
      </c>
      <c r="W42" s="108"/>
      <c r="X42" s="122"/>
      <c r="Y42" s="102"/>
      <c r="Z42" s="102"/>
      <c r="AA42" s="102">
        <f>+AA40+Z41</f>
        <v>3.1691640654166013</v>
      </c>
      <c r="AB42" s="102"/>
      <c r="AC42" s="102">
        <f>+AC40+AB41</f>
        <v>-0.47191758323885846</v>
      </c>
      <c r="AE42" s="108">
        <v>4</v>
      </c>
      <c r="AF42" s="122">
        <f>+AF23</f>
        <v>1</v>
      </c>
      <c r="AG42" s="108"/>
      <c r="AH42" s="122"/>
      <c r="AI42" s="102"/>
      <c r="AJ42" s="102"/>
      <c r="AK42" s="102">
        <f>+AK40+AJ41</f>
        <v>0.5712616266728241</v>
      </c>
      <c r="AL42" s="102"/>
      <c r="AM42" s="102">
        <f>+AM40+AL41</f>
        <v>-0.58008050408256973</v>
      </c>
      <c r="AO42" s="108">
        <v>4</v>
      </c>
      <c r="AP42" s="122">
        <f>+AP23</f>
        <v>0</v>
      </c>
      <c r="AQ42" s="108"/>
      <c r="AR42" s="122"/>
      <c r="AS42" s="102"/>
      <c r="AT42" s="102"/>
      <c r="AU42" s="102">
        <f>+AU40+AT41</f>
        <v>-8.1391577326847653E-2</v>
      </c>
      <c r="AV42" s="102"/>
      <c r="AW42" s="102">
        <f>+AW40+AV41</f>
        <v>-0.84528384951809343</v>
      </c>
      <c r="AY42" s="108">
        <v>4</v>
      </c>
      <c r="AZ42" s="122">
        <f>+AZ23</f>
        <v>7.1999999999999993</v>
      </c>
      <c r="BA42" s="108"/>
      <c r="BB42" s="122"/>
      <c r="BC42" s="102"/>
      <c r="BD42" s="102"/>
      <c r="BE42" s="102">
        <f>+BE40+BD41</f>
        <v>7.1630033886558504</v>
      </c>
      <c r="BF42" s="102"/>
      <c r="BG42" s="102">
        <f>+BG40+BF41</f>
        <v>-0.49714712170286385</v>
      </c>
      <c r="BI42" s="108">
        <v>4</v>
      </c>
      <c r="BJ42" s="122">
        <f>+BJ23</f>
        <v>6.9</v>
      </c>
      <c r="BK42" s="108"/>
      <c r="BL42" s="122"/>
      <c r="BM42" s="102"/>
      <c r="BN42" s="102"/>
      <c r="BO42" s="102">
        <f>+BO40+BN41</f>
        <v>6.8863566270775181</v>
      </c>
      <c r="BP42" s="102"/>
      <c r="BQ42" s="102">
        <f>+BQ40+BP41</f>
        <v>-0.34098370204863104</v>
      </c>
      <c r="BS42" s="108">
        <v>4</v>
      </c>
      <c r="BT42" s="122">
        <f>+BT23</f>
        <v>9.5</v>
      </c>
      <c r="BU42" s="108"/>
      <c r="BV42" s="122"/>
      <c r="BW42" s="102"/>
      <c r="BX42" s="102"/>
      <c r="BY42" s="102">
        <f>+BY40+BX41</f>
        <v>9.4818487098976263</v>
      </c>
      <c r="BZ42" s="102"/>
      <c r="CA42" s="102">
        <f>+CA40+BZ41</f>
        <v>0.41573289290632959</v>
      </c>
      <c r="CC42" s="108">
        <v>4</v>
      </c>
      <c r="CD42" s="122">
        <f>+CD23</f>
        <v>7.0600000000000005</v>
      </c>
      <c r="CE42" s="108"/>
      <c r="CF42" s="122"/>
      <c r="CG42" s="102"/>
      <c r="CH42" s="102"/>
      <c r="CI42" s="102">
        <f>+CI40+CH41</f>
        <v>6.9958788702323478</v>
      </c>
      <c r="CJ42" s="102"/>
      <c r="CK42" s="102">
        <f>+CK40+CJ41</f>
        <v>-0.66592339386414112</v>
      </c>
      <c r="CN42" s="108">
        <v>4</v>
      </c>
      <c r="CO42" s="122">
        <f>+CO23</f>
        <v>10.899999999999999</v>
      </c>
      <c r="CP42" s="108"/>
      <c r="CQ42" s="122"/>
      <c r="CR42" s="102"/>
      <c r="CS42" s="102"/>
      <c r="CT42" s="102">
        <f>+CT40+CS41</f>
        <v>10.880250078915868</v>
      </c>
      <c r="CU42" s="102"/>
      <c r="CV42" s="102">
        <f>+CV40+CU41</f>
        <v>-0.22574263096700956</v>
      </c>
      <c r="CX42" s="108">
        <v>4</v>
      </c>
      <c r="CY42" s="122">
        <f>+CY23</f>
        <v>10.7</v>
      </c>
      <c r="CZ42" s="108"/>
      <c r="DA42" s="122"/>
      <c r="DB42" s="102"/>
      <c r="DC42" s="102"/>
      <c r="DD42" s="102">
        <f>+DD40+DC41</f>
        <v>10.658076000461843</v>
      </c>
      <c r="DE42" s="102"/>
      <c r="DF42" s="102">
        <f>+DF40+DE41</f>
        <v>-0.63445786378570657</v>
      </c>
      <c r="DH42" s="108">
        <v>4</v>
      </c>
      <c r="DI42" s="122">
        <f>+DI23</f>
        <v>8.1000000000000014</v>
      </c>
      <c r="DJ42" s="108"/>
      <c r="DK42" s="122"/>
      <c r="DL42" s="102"/>
      <c r="DM42" s="102"/>
      <c r="DN42" s="102">
        <f>+DN40+DM41</f>
        <v>8.0098522485809038</v>
      </c>
      <c r="DO42" s="102"/>
      <c r="DP42" s="102">
        <f>+DP40+DO41</f>
        <v>-0.91066711909260523</v>
      </c>
      <c r="DR42" s="108">
        <v>4</v>
      </c>
      <c r="DS42" s="122">
        <f>+DS23</f>
        <v>17</v>
      </c>
      <c r="DT42" s="108"/>
      <c r="DU42" s="122"/>
      <c r="DV42" s="102"/>
      <c r="DW42" s="102"/>
      <c r="DX42" s="102">
        <f>+DX40+DW41</f>
        <v>16.921065345622399</v>
      </c>
      <c r="DY42" s="102"/>
      <c r="DZ42" s="102">
        <f>+DZ40+DY41</f>
        <v>-0.65973163277303493</v>
      </c>
    </row>
    <row r="43" spans="1:130" x14ac:dyDescent="0.25">
      <c r="A43" s="108"/>
      <c r="B43" s="122"/>
      <c r="C43" s="108">
        <f>+B44-B42</f>
        <v>1.8999999999999986</v>
      </c>
      <c r="D43" s="123">
        <f>+C23</f>
        <v>-5</v>
      </c>
      <c r="E43" s="102">
        <f>+D43*(E$35/180)</f>
        <v>-8.7266462599716474E-2</v>
      </c>
      <c r="F43" s="102">
        <f>+COS(E43)*C43</f>
        <v>1.8927699263743152</v>
      </c>
      <c r="G43" s="102"/>
      <c r="H43" s="102">
        <f>+SIN(E43)*C43</f>
        <v>-0.1655959112205504</v>
      </c>
      <c r="I43" s="102"/>
      <c r="K43" s="108"/>
      <c r="L43" s="122"/>
      <c r="M43" s="108">
        <f>+L44-L42</f>
        <v>6.2900000000000009</v>
      </c>
      <c r="N43" s="123">
        <f>+M23</f>
        <v>-10</v>
      </c>
      <c r="O43" s="102">
        <f>+N43*(O$35/180)</f>
        <v>-0.17453292519943295</v>
      </c>
      <c r="P43" s="102">
        <f>+COS(O43)*M43</f>
        <v>6.1944407664467898</v>
      </c>
      <c r="Q43" s="102"/>
      <c r="R43" s="102">
        <f>+SIN(O43)*M43</f>
        <v>-1.092247037524992</v>
      </c>
      <c r="S43" s="102"/>
      <c r="U43" s="108"/>
      <c r="V43" s="122"/>
      <c r="W43" s="108">
        <f>+V44-V42</f>
        <v>0.79999999999999893</v>
      </c>
      <c r="X43" s="123">
        <f>+W23</f>
        <v>-11</v>
      </c>
      <c r="Y43" s="102">
        <f>+X43*(Y$35/180)</f>
        <v>-0.19198621771937624</v>
      </c>
      <c r="Z43" s="102">
        <f>+COS(Y43)*W43</f>
        <v>0.78530174675813014</v>
      </c>
      <c r="AA43" s="102"/>
      <c r="AB43" s="102">
        <f>+SIN(Y43)*W43</f>
        <v>-0.15264719630123563</v>
      </c>
      <c r="AC43" s="102"/>
      <c r="AE43" s="108"/>
      <c r="AF43" s="122"/>
      <c r="AG43" s="108">
        <f>+AF44-AF42</f>
        <v>9.68</v>
      </c>
      <c r="AH43" s="123">
        <f>+AG23</f>
        <v>-11</v>
      </c>
      <c r="AI43" s="102">
        <f>+AH43*(AI$35/180)</f>
        <v>-0.19198621771937624</v>
      </c>
      <c r="AJ43" s="102">
        <f>+COS(AI43)*AG43</f>
        <v>9.5021511357733868</v>
      </c>
      <c r="AK43" s="102"/>
      <c r="AL43" s="102">
        <f>+SIN(AI43)*AG43</f>
        <v>-1.8470310752449537</v>
      </c>
      <c r="AM43" s="102"/>
      <c r="AO43" s="108"/>
      <c r="AP43" s="122"/>
      <c r="AQ43" s="108">
        <f>+AP44-AP42</f>
        <v>0</v>
      </c>
      <c r="AR43" s="123">
        <f>+AQ23</f>
        <v>0</v>
      </c>
      <c r="AS43" s="102">
        <f>+AR43*(AS$35/180)</f>
        <v>0</v>
      </c>
      <c r="AT43" s="102">
        <f>+COS(AS43)*AQ43</f>
        <v>0</v>
      </c>
      <c r="AU43" s="102"/>
      <c r="AV43" s="102">
        <f>+SIN(AS43)*AQ43</f>
        <v>0</v>
      </c>
      <c r="AW43" s="102"/>
      <c r="AY43" s="108"/>
      <c r="AZ43" s="122"/>
      <c r="BA43" s="108">
        <f>+AZ44-AZ42</f>
        <v>4.1000000000000014</v>
      </c>
      <c r="BB43" s="123">
        <f>+BA23</f>
        <v>0</v>
      </c>
      <c r="BC43" s="102">
        <f>+BB43*(BC$35/180)</f>
        <v>0</v>
      </c>
      <c r="BD43" s="102">
        <f>+COS(BC43)*BA43</f>
        <v>4.1000000000000014</v>
      </c>
      <c r="BE43" s="102"/>
      <c r="BF43" s="102">
        <f>+SIN(BC43)*BA43</f>
        <v>0</v>
      </c>
      <c r="BG43" s="102"/>
      <c r="BI43" s="108"/>
      <c r="BJ43" s="122"/>
      <c r="BK43" s="108">
        <f>+BJ44-BJ42</f>
        <v>0.40000000000000036</v>
      </c>
      <c r="BL43" s="123">
        <f>+BK23</f>
        <v>-25</v>
      </c>
      <c r="BM43" s="102">
        <f>+BL43*(BM$35/180)</f>
        <v>-0.43633231299858238</v>
      </c>
      <c r="BN43" s="102">
        <f>+COS(BM43)*BK43</f>
        <v>0.36252311481466032</v>
      </c>
      <c r="BO43" s="102"/>
      <c r="BP43" s="102">
        <f>+SIN(BM43)*BK43</f>
        <v>-0.16904730469627993</v>
      </c>
      <c r="BQ43" s="102"/>
      <c r="BS43" s="108"/>
      <c r="BT43" s="122"/>
      <c r="BU43" s="108">
        <f>+BT44-BT42</f>
        <v>0.10000000000000142</v>
      </c>
      <c r="BV43" s="123">
        <f>+BU23</f>
        <v>-35</v>
      </c>
      <c r="BW43" s="102">
        <f>+BV43*(BW$35/180)</f>
        <v>-0.6108652381980153</v>
      </c>
      <c r="BX43" s="102">
        <f>+COS(BW43)*BU43</f>
        <v>8.1915204428900337E-2</v>
      </c>
      <c r="BY43" s="102"/>
      <c r="BZ43" s="102">
        <f>+SIN(BW43)*BU43</f>
        <v>-5.7357643635105419E-2</v>
      </c>
      <c r="CA43" s="102"/>
      <c r="CC43" s="108"/>
      <c r="CD43" s="122"/>
      <c r="CE43" s="108">
        <f>+CD44-CD42</f>
        <v>1.3399999999999981</v>
      </c>
      <c r="CF43" s="123">
        <f>+CE23</f>
        <v>-22</v>
      </c>
      <c r="CG43" s="102">
        <f>+CF43*(CG$35/180)</f>
        <v>-0.38397243543875248</v>
      </c>
      <c r="CH43" s="102">
        <f>+COS(CG43)*CE43</f>
        <v>1.2424263651194933</v>
      </c>
      <c r="CI43" s="102"/>
      <c r="CJ43" s="102">
        <f>+SIN(CG43)*CE43</f>
        <v>-0.50197283517732139</v>
      </c>
      <c r="CK43" s="102"/>
      <c r="CN43" s="108"/>
      <c r="CO43" s="122"/>
      <c r="CP43" s="108">
        <f>+CO44-CO42</f>
        <v>3.1000000000000014</v>
      </c>
      <c r="CQ43" s="123">
        <f>+CP23</f>
        <v>-8</v>
      </c>
      <c r="CR43" s="102">
        <f>+CQ43*(CR$35/180)</f>
        <v>-0.13962634015954636</v>
      </c>
      <c r="CS43" s="102">
        <f>+COS(CR43)*CP43</f>
        <v>3.0698310130988697</v>
      </c>
      <c r="CT43" s="102"/>
      <c r="CU43" s="102">
        <f>+SIN(CR43)*CP43</f>
        <v>-0.43143661297620306</v>
      </c>
      <c r="CV43" s="102"/>
      <c r="CX43" s="108"/>
      <c r="CY43" s="122"/>
      <c r="CZ43" s="108">
        <f>+CY44-CY42</f>
        <v>5.48</v>
      </c>
      <c r="DA43" s="123">
        <f>+CZ23</f>
        <v>3</v>
      </c>
      <c r="DB43" s="102">
        <f>+DA43*(DB$35/180)</f>
        <v>5.235987755982989E-2</v>
      </c>
      <c r="DC43" s="102">
        <f>+COS(DB43)*CZ43</f>
        <v>5.472489850455065</v>
      </c>
      <c r="DD43" s="102"/>
      <c r="DE43" s="102">
        <f>+SIN(DB43)*CZ43</f>
        <v>0.28680104021133224</v>
      </c>
      <c r="DF43" s="102"/>
      <c r="DH43" s="108"/>
      <c r="DI43" s="122"/>
      <c r="DJ43" s="108">
        <f>+DI44-DI42</f>
        <v>11.299999999999997</v>
      </c>
      <c r="DK43" s="123">
        <f>+DJ23</f>
        <v>-5</v>
      </c>
      <c r="DL43" s="102">
        <f>+DK43*(DL$35/180)</f>
        <v>-8.7266462599716474E-2</v>
      </c>
      <c r="DM43" s="102">
        <f>+COS(DL43)*DJ43</f>
        <v>11.257000088436723</v>
      </c>
      <c r="DN43" s="102"/>
      <c r="DO43" s="102">
        <f>+SIN(DL43)*DJ43</f>
        <v>-0.98485989304853705</v>
      </c>
      <c r="DP43" s="102"/>
      <c r="DR43" s="108"/>
      <c r="DS43" s="122"/>
      <c r="DT43" s="108">
        <f>+DS44-DS42</f>
        <v>1.0700000000000003</v>
      </c>
      <c r="DU43" s="123">
        <f>+DT23</f>
        <v>-15</v>
      </c>
      <c r="DV43" s="102">
        <f>+DU43*(DV$35/180)</f>
        <v>-0.26179938779914941</v>
      </c>
      <c r="DW43" s="102">
        <f>+COS(DV43)*DT43</f>
        <v>1.0335406341293034</v>
      </c>
      <c r="DX43" s="102"/>
      <c r="DY43" s="102">
        <f>+SIN(DV43)*DT43</f>
        <v>-0.27693637825969725</v>
      </c>
      <c r="DZ43" s="102"/>
    </row>
    <row r="44" spans="1:130" x14ac:dyDescent="0.25">
      <c r="A44" s="108">
        <v>5</v>
      </c>
      <c r="B44" s="122">
        <f>+B24</f>
        <v>13.2</v>
      </c>
      <c r="C44" s="108"/>
      <c r="D44" s="122"/>
      <c r="E44" s="102"/>
      <c r="F44" s="102"/>
      <c r="G44" s="102">
        <f>+G42+F43</f>
        <v>13.058105106920765</v>
      </c>
      <c r="H44" s="102"/>
      <c r="I44" s="102">
        <f>+I42+H43</f>
        <v>-1.3760788945318745</v>
      </c>
      <c r="K44" s="108">
        <v>5</v>
      </c>
      <c r="L44" s="122">
        <f>+L24</f>
        <v>13.14</v>
      </c>
      <c r="M44" s="108"/>
      <c r="N44" s="122"/>
      <c r="O44" s="102"/>
      <c r="P44" s="102"/>
      <c r="Q44" s="102">
        <f>+Q42+P43</f>
        <v>12.912653677724421</v>
      </c>
      <c r="R44" s="102"/>
      <c r="S44" s="102">
        <f>+S42+R43</f>
        <v>-2.3867856510438603</v>
      </c>
      <c r="U44" s="108">
        <v>5</v>
      </c>
      <c r="V44" s="122">
        <f>+V24</f>
        <v>4.0999999999999996</v>
      </c>
      <c r="W44" s="108"/>
      <c r="X44" s="122"/>
      <c r="Y44" s="102"/>
      <c r="Z44" s="102"/>
      <c r="AA44" s="102">
        <f>+AA42+Z43</f>
        <v>3.9544658121747314</v>
      </c>
      <c r="AB44" s="102"/>
      <c r="AC44" s="102">
        <f>+AC42+AB43</f>
        <v>-0.62456477954009415</v>
      </c>
      <c r="AE44" s="108">
        <v>5</v>
      </c>
      <c r="AF44" s="122">
        <f>+AF24</f>
        <v>10.68</v>
      </c>
      <c r="AG44" s="108"/>
      <c r="AH44" s="122"/>
      <c r="AI44" s="102"/>
      <c r="AJ44" s="102"/>
      <c r="AK44" s="102">
        <f>+AK42+AJ43</f>
        <v>10.07341276244621</v>
      </c>
      <c r="AL44" s="102"/>
      <c r="AM44" s="102">
        <f>+AM42+AL43</f>
        <v>-2.4271115793275233</v>
      </c>
      <c r="AO44" s="108">
        <v>5</v>
      </c>
      <c r="AP44" s="122">
        <f>+AP24</f>
        <v>0</v>
      </c>
      <c r="AQ44" s="108"/>
      <c r="AR44" s="122"/>
      <c r="AS44" s="102"/>
      <c r="AT44" s="102"/>
      <c r="AU44" s="102">
        <f>+AU42+AT43</f>
        <v>-8.1391577326847653E-2</v>
      </c>
      <c r="AV44" s="102"/>
      <c r="AW44" s="102">
        <f>+AW42+AV43</f>
        <v>-0.84528384951809343</v>
      </c>
      <c r="AY44" s="108">
        <v>5</v>
      </c>
      <c r="AZ44" s="122">
        <f>+AZ24</f>
        <v>11.3</v>
      </c>
      <c r="BA44" s="108"/>
      <c r="BB44" s="122"/>
      <c r="BC44" s="102"/>
      <c r="BD44" s="102"/>
      <c r="BE44" s="102">
        <f>+BE42+BD43</f>
        <v>11.263003388655852</v>
      </c>
      <c r="BF44" s="102"/>
      <c r="BG44" s="102">
        <f>+BG42+BF43</f>
        <v>-0.49714712170286385</v>
      </c>
      <c r="BI44" s="108">
        <v>5</v>
      </c>
      <c r="BJ44" s="122">
        <f>+BJ24</f>
        <v>7.3000000000000007</v>
      </c>
      <c r="BK44" s="108"/>
      <c r="BL44" s="122"/>
      <c r="BM44" s="102"/>
      <c r="BN44" s="102"/>
      <c r="BO44" s="102">
        <f>+BO42+BN43</f>
        <v>7.2488797418921784</v>
      </c>
      <c r="BP44" s="102"/>
      <c r="BQ44" s="102">
        <f>+BQ42+BP43</f>
        <v>-0.51003100674491098</v>
      </c>
      <c r="BS44" s="108">
        <v>5</v>
      </c>
      <c r="BT44" s="122">
        <f>+BT24</f>
        <v>9.6000000000000014</v>
      </c>
      <c r="BU44" s="108"/>
      <c r="BV44" s="122"/>
      <c r="BW44" s="102"/>
      <c r="BX44" s="102"/>
      <c r="BY44" s="102">
        <f>+BY42+BX43</f>
        <v>9.5637639143265272</v>
      </c>
      <c r="BZ44" s="102"/>
      <c r="CA44" s="102">
        <f>+CA42+BZ43</f>
        <v>0.35837524927122416</v>
      </c>
      <c r="CC44" s="108">
        <v>5</v>
      </c>
      <c r="CD44" s="122">
        <f>+CD24</f>
        <v>8.3999999999999986</v>
      </c>
      <c r="CE44" s="108"/>
      <c r="CF44" s="122"/>
      <c r="CG44" s="102"/>
      <c r="CH44" s="102"/>
      <c r="CI44" s="102">
        <f>+CI42+CH43</f>
        <v>8.2383052353518416</v>
      </c>
      <c r="CJ44" s="102"/>
      <c r="CK44" s="102">
        <f>+CK42+CJ43</f>
        <v>-1.1678962290414625</v>
      </c>
      <c r="CN44" s="108">
        <v>5</v>
      </c>
      <c r="CO44" s="122">
        <f>+CO24</f>
        <v>14</v>
      </c>
      <c r="CP44" s="108"/>
      <c r="CQ44" s="122"/>
      <c r="CR44" s="102"/>
      <c r="CS44" s="102"/>
      <c r="CT44" s="102">
        <f>+CT42+CS43</f>
        <v>13.950081092014738</v>
      </c>
      <c r="CU44" s="102"/>
      <c r="CV44" s="102">
        <f>+CV42+CU43</f>
        <v>-0.65717924394321259</v>
      </c>
      <c r="CX44" s="108">
        <v>5</v>
      </c>
      <c r="CY44" s="122">
        <f>+CY24</f>
        <v>16.18</v>
      </c>
      <c r="CZ44" s="108"/>
      <c r="DA44" s="122"/>
      <c r="DB44" s="102"/>
      <c r="DC44" s="102"/>
      <c r="DD44" s="102">
        <f>+DD42+DC43</f>
        <v>16.130565850916909</v>
      </c>
      <c r="DE44" s="102"/>
      <c r="DF44" s="102">
        <f>+DF42+DE43</f>
        <v>-0.34765682357437433</v>
      </c>
      <c r="DH44" s="108">
        <v>5</v>
      </c>
      <c r="DI44" s="122">
        <f>+DI24</f>
        <v>19.399999999999999</v>
      </c>
      <c r="DJ44" s="108"/>
      <c r="DK44" s="122"/>
      <c r="DL44" s="102"/>
      <c r="DM44" s="102"/>
      <c r="DN44" s="102">
        <f>+DN42+DM43</f>
        <v>19.266852337017625</v>
      </c>
      <c r="DO44" s="102"/>
      <c r="DP44" s="102">
        <f>+DP42+DO43</f>
        <v>-1.8955270121411423</v>
      </c>
      <c r="DR44" s="108">
        <v>5</v>
      </c>
      <c r="DS44" s="122">
        <f>+DS24</f>
        <v>18.07</v>
      </c>
      <c r="DT44" s="108"/>
      <c r="DU44" s="122"/>
      <c r="DV44" s="102"/>
      <c r="DW44" s="102"/>
      <c r="DX44" s="102">
        <f>+DX42+DW43</f>
        <v>17.954605979751701</v>
      </c>
      <c r="DY44" s="102"/>
      <c r="DZ44" s="102">
        <f>+DZ42+DY43</f>
        <v>-0.93666801103273212</v>
      </c>
    </row>
    <row r="45" spans="1:130" x14ac:dyDescent="0.25">
      <c r="A45" s="108"/>
      <c r="B45" s="122"/>
      <c r="C45" s="108">
        <f>+B46-B44</f>
        <v>-13.2</v>
      </c>
      <c r="D45" s="122">
        <f>+C24</f>
        <v>0</v>
      </c>
      <c r="E45" s="102">
        <f>+D45*(E$35/180)</f>
        <v>0</v>
      </c>
      <c r="F45" s="102">
        <f>+COS(E45)*C45</f>
        <v>-13.2</v>
      </c>
      <c r="G45" s="102"/>
      <c r="H45" s="102">
        <f>+SIN(E45)*C45</f>
        <v>0</v>
      </c>
      <c r="I45" s="102"/>
      <c r="K45" s="108"/>
      <c r="L45" s="122"/>
      <c r="M45" s="108">
        <f>+L46-L44</f>
        <v>-13.14</v>
      </c>
      <c r="N45" s="122">
        <f>+M24</f>
        <v>0</v>
      </c>
      <c r="O45" s="102">
        <f>+N45*(O$35/180)</f>
        <v>0</v>
      </c>
      <c r="P45" s="102">
        <f>+COS(O45)*M45</f>
        <v>-13.14</v>
      </c>
      <c r="Q45" s="102"/>
      <c r="R45" s="102">
        <f>+SIN(O45)*M45</f>
        <v>0</v>
      </c>
      <c r="S45" s="102"/>
      <c r="U45" s="108"/>
      <c r="V45" s="122"/>
      <c r="W45" s="108">
        <f>+V46-V44</f>
        <v>6.4</v>
      </c>
      <c r="X45" s="122">
        <f>+W24</f>
        <v>-8</v>
      </c>
      <c r="Y45" s="102">
        <f>+X45*(Y$35/180)</f>
        <v>-0.13962634015954636</v>
      </c>
      <c r="Z45" s="102">
        <f>+COS(Y45)*W45</f>
        <v>6.337715639946051</v>
      </c>
      <c r="AA45" s="102"/>
      <c r="AB45" s="102">
        <f>+SIN(Y45)*W45</f>
        <v>-0.89070784614441889</v>
      </c>
      <c r="AC45" s="102"/>
      <c r="AE45" s="108"/>
      <c r="AF45" s="122"/>
      <c r="AG45" s="108">
        <f>+AF46-AF44</f>
        <v>-10.68</v>
      </c>
      <c r="AH45" s="122">
        <f>+AG24</f>
        <v>0</v>
      </c>
      <c r="AI45" s="102">
        <f>+AH45*(AI$35/180)</f>
        <v>0</v>
      </c>
      <c r="AJ45" s="102">
        <f>+COS(AI45)*AG45</f>
        <v>-10.68</v>
      </c>
      <c r="AK45" s="102"/>
      <c r="AL45" s="102">
        <f>+SIN(AI45)*AG45</f>
        <v>0</v>
      </c>
      <c r="AM45" s="102"/>
      <c r="AO45" s="108"/>
      <c r="AP45" s="122"/>
      <c r="AQ45" s="108">
        <f>+AP46-AP44</f>
        <v>0</v>
      </c>
      <c r="AR45" s="122">
        <f>+AQ24</f>
        <v>0</v>
      </c>
      <c r="AS45" s="102">
        <f>+AR45*(AS$35/180)</f>
        <v>0</v>
      </c>
      <c r="AT45" s="102">
        <f>+COS(AS45)*AQ45</f>
        <v>0</v>
      </c>
      <c r="AU45" s="102"/>
      <c r="AV45" s="102">
        <f>+SIN(AS45)*AQ45</f>
        <v>0</v>
      </c>
      <c r="AW45" s="102"/>
      <c r="AY45" s="108"/>
      <c r="AZ45" s="122"/>
      <c r="BA45" s="108">
        <f>+AZ46-AZ44</f>
        <v>2.5</v>
      </c>
      <c r="BB45" s="122">
        <f>+BA24</f>
        <v>4</v>
      </c>
      <c r="BC45" s="102">
        <f>+BB45*(BC$35/180)</f>
        <v>6.9813170079773182E-2</v>
      </c>
      <c r="BD45" s="102">
        <f>+COS(BC45)*BA45</f>
        <v>2.4939101256495606</v>
      </c>
      <c r="BE45" s="102"/>
      <c r="BF45" s="102">
        <f>+SIN(BC45)*BA45</f>
        <v>0.17439118436031326</v>
      </c>
      <c r="BG45" s="102"/>
      <c r="BI45" s="108"/>
      <c r="BJ45" s="122"/>
      <c r="BK45" s="108">
        <f>+BJ46-BJ44</f>
        <v>0.19999999999999929</v>
      </c>
      <c r="BL45" s="122">
        <f>+BK24</f>
        <v>-90</v>
      </c>
      <c r="BM45" s="102">
        <f>+BL45*(BM$35/180)</f>
        <v>-1.5707963267948966</v>
      </c>
      <c r="BN45" s="102">
        <f>+COS(BM45)*BK45</f>
        <v>1.2251484549086157E-17</v>
      </c>
      <c r="BO45" s="102"/>
      <c r="BP45" s="102">
        <f>+SIN(BM45)*BK45</f>
        <v>-0.19999999999999929</v>
      </c>
      <c r="BQ45" s="102"/>
      <c r="BS45" s="108"/>
      <c r="BT45" s="122"/>
      <c r="BU45" s="108">
        <f>+BT46-BT44</f>
        <v>0.59999999999999787</v>
      </c>
      <c r="BV45" s="122">
        <f>+BU24</f>
        <v>-90</v>
      </c>
      <c r="BW45" s="102">
        <f>+BV45*(BW$35/180)</f>
        <v>-1.5707963267948966</v>
      </c>
      <c r="BX45" s="102">
        <f>+COS(BW45)*BU45</f>
        <v>3.6754453647258471E-17</v>
      </c>
      <c r="BY45" s="102"/>
      <c r="BZ45" s="102">
        <f>+SIN(BW45)*BU45</f>
        <v>-0.59999999999999787</v>
      </c>
      <c r="CA45" s="102"/>
      <c r="CC45" s="108"/>
      <c r="CD45" s="122"/>
      <c r="CE45" s="108">
        <f>+CD46-CD44</f>
        <v>1.7000000000000028</v>
      </c>
      <c r="CF45" s="122">
        <f>+CE24</f>
        <v>-10</v>
      </c>
      <c r="CG45" s="102">
        <f>+CF45*(CG$35/180)</f>
        <v>-0.17453292519943295</v>
      </c>
      <c r="CH45" s="102">
        <f>+COS(CG45)*CE45</f>
        <v>1.6741731801207564</v>
      </c>
      <c r="CI45" s="102"/>
      <c r="CJ45" s="102">
        <f>+SIN(CG45)*CE45</f>
        <v>-0.29520190203378205</v>
      </c>
      <c r="CK45" s="102"/>
      <c r="CN45" s="108"/>
      <c r="CO45" s="122"/>
      <c r="CP45" s="108">
        <f>+CO46-CO44</f>
        <v>8.43</v>
      </c>
      <c r="CQ45" s="122">
        <f>+CP24</f>
        <v>-10</v>
      </c>
      <c r="CR45" s="102">
        <f>+CQ45*(CR$35/180)</f>
        <v>-0.17453292519943295</v>
      </c>
      <c r="CS45" s="102">
        <f>+COS(CR45)*CP45</f>
        <v>8.301929357892913</v>
      </c>
      <c r="CT45" s="102"/>
      <c r="CU45" s="102">
        <f>+SIN(CR45)*CP45</f>
        <v>-1.4638541377322227</v>
      </c>
      <c r="CV45" s="102"/>
      <c r="CX45" s="108"/>
      <c r="CY45" s="122"/>
      <c r="CZ45" s="108">
        <f>+CY46-CY44</f>
        <v>1.3399999999999999</v>
      </c>
      <c r="DA45" s="122">
        <f>+CZ24</f>
        <v>0</v>
      </c>
      <c r="DB45" s="102">
        <f>+DA45*(DB$35/180)</f>
        <v>0</v>
      </c>
      <c r="DC45" s="102">
        <f>+COS(DB45)*CZ45</f>
        <v>1.3399999999999999</v>
      </c>
      <c r="DD45" s="102"/>
      <c r="DE45" s="102">
        <f>+SIN(DB45)*CZ45</f>
        <v>0</v>
      </c>
      <c r="DF45" s="102"/>
      <c r="DH45" s="108"/>
      <c r="DI45" s="122"/>
      <c r="DJ45" s="108">
        <f>+DI46-DI44</f>
        <v>-19.399999999999999</v>
      </c>
      <c r="DK45" s="122">
        <f>+DJ24</f>
        <v>0</v>
      </c>
      <c r="DL45" s="102">
        <f>+DK45*(DL$35/180)</f>
        <v>0</v>
      </c>
      <c r="DM45" s="102">
        <f>+COS(DL45)*DJ45</f>
        <v>-19.399999999999999</v>
      </c>
      <c r="DN45" s="102"/>
      <c r="DO45" s="102">
        <f>+SIN(DL45)*DJ45</f>
        <v>0</v>
      </c>
      <c r="DP45" s="102"/>
      <c r="DR45" s="108"/>
      <c r="DS45" s="122"/>
      <c r="DT45" s="108">
        <f>+DS46-DS44</f>
        <v>-18.07</v>
      </c>
      <c r="DU45" s="122">
        <f>+DT24</f>
        <v>0</v>
      </c>
      <c r="DV45" s="102">
        <f>+DU45*(DV$35/180)</f>
        <v>0</v>
      </c>
      <c r="DW45" s="102">
        <f>+COS(DV45)*DT45</f>
        <v>-18.07</v>
      </c>
      <c r="DX45" s="102"/>
      <c r="DY45" s="102">
        <f>+SIN(DV45)*DT45</f>
        <v>0</v>
      </c>
      <c r="DZ45" s="102"/>
    </row>
    <row r="46" spans="1:130" x14ac:dyDescent="0.25">
      <c r="A46" s="108">
        <v>6</v>
      </c>
      <c r="B46" s="122">
        <f>+B25</f>
        <v>0</v>
      </c>
      <c r="C46" s="108"/>
      <c r="D46" s="131"/>
      <c r="E46" s="102"/>
      <c r="F46" s="102"/>
      <c r="G46" s="102">
        <f>+G44+F45</f>
        <v>-0.14189489307923431</v>
      </c>
      <c r="H46" s="102"/>
      <c r="I46" s="102">
        <f>+I44+H45</f>
        <v>-1.3760788945318745</v>
      </c>
      <c r="K46" s="108">
        <v>6</v>
      </c>
      <c r="L46" s="122">
        <f>+L25</f>
        <v>0</v>
      </c>
      <c r="M46" s="108"/>
      <c r="N46" s="131"/>
      <c r="O46" s="102"/>
      <c r="P46" s="102"/>
      <c r="Q46" s="102">
        <f>+Q44+P45</f>
        <v>-0.22734632227557938</v>
      </c>
      <c r="R46" s="102"/>
      <c r="S46" s="102">
        <f>+S44+R45</f>
        <v>-2.3867856510438603</v>
      </c>
      <c r="U46" s="108">
        <v>6</v>
      </c>
      <c r="V46" s="122">
        <f>+V25</f>
        <v>10.5</v>
      </c>
      <c r="W46" s="108"/>
      <c r="X46" s="131"/>
      <c r="Y46" s="102"/>
      <c r="Z46" s="102"/>
      <c r="AA46" s="102">
        <f>+AA44+Z45</f>
        <v>10.292181452120783</v>
      </c>
      <c r="AB46" s="102"/>
      <c r="AC46" s="102">
        <f>+AC44+AB45</f>
        <v>-1.515272625684513</v>
      </c>
      <c r="AE46" s="108">
        <v>6</v>
      </c>
      <c r="AF46" s="122">
        <f>+AF25</f>
        <v>0</v>
      </c>
      <c r="AG46" s="108"/>
      <c r="AH46" s="131"/>
      <c r="AI46" s="102"/>
      <c r="AJ46" s="102"/>
      <c r="AK46" s="102">
        <f>+AK44+AJ45</f>
        <v>-0.60658723755378929</v>
      </c>
      <c r="AL46" s="102"/>
      <c r="AM46" s="102">
        <f>+AM44+AL45</f>
        <v>-2.4271115793275233</v>
      </c>
      <c r="AO46" s="108">
        <v>6</v>
      </c>
      <c r="AP46" s="122">
        <f>+AP25</f>
        <v>0</v>
      </c>
      <c r="AQ46" s="108"/>
      <c r="AR46" s="131"/>
      <c r="AS46" s="102"/>
      <c r="AT46" s="102"/>
      <c r="AU46" s="102">
        <f>+AU44+AT45</f>
        <v>-8.1391577326847653E-2</v>
      </c>
      <c r="AV46" s="102"/>
      <c r="AW46" s="102">
        <f>+AW44+AV45</f>
        <v>-0.84528384951809343</v>
      </c>
      <c r="AY46" s="108">
        <v>6</v>
      </c>
      <c r="AZ46" s="122">
        <f>+AZ25</f>
        <v>13.8</v>
      </c>
      <c r="BA46" s="108"/>
      <c r="BB46" s="131"/>
      <c r="BC46" s="102"/>
      <c r="BD46" s="102"/>
      <c r="BE46" s="102">
        <f>+BE44+BD45</f>
        <v>13.756913514305413</v>
      </c>
      <c r="BF46" s="102"/>
      <c r="BG46" s="102">
        <f>+BG44+BF45</f>
        <v>-0.32275593734255059</v>
      </c>
      <c r="BI46" s="108">
        <v>6</v>
      </c>
      <c r="BJ46" s="122">
        <f>+BJ25</f>
        <v>7.5</v>
      </c>
      <c r="BK46" s="108"/>
      <c r="BL46" s="131"/>
      <c r="BM46" s="102"/>
      <c r="BN46" s="102"/>
      <c r="BO46" s="102">
        <f>+BO44+BN45</f>
        <v>7.2488797418921784</v>
      </c>
      <c r="BP46" s="102"/>
      <c r="BQ46" s="102">
        <f>+BQ44+BP45</f>
        <v>-0.71003100674491026</v>
      </c>
      <c r="BS46" s="108">
        <v>6</v>
      </c>
      <c r="BT46" s="122">
        <f>+BT25</f>
        <v>10.199999999999999</v>
      </c>
      <c r="BU46" s="108"/>
      <c r="BV46" s="131"/>
      <c r="BW46" s="102"/>
      <c r="BX46" s="102"/>
      <c r="BY46" s="102">
        <f>+BY44+BX45</f>
        <v>9.5637639143265272</v>
      </c>
      <c r="BZ46" s="102"/>
      <c r="CA46" s="102">
        <f>+CA44+BZ45</f>
        <v>-0.24162475072877371</v>
      </c>
      <c r="CC46" s="108">
        <v>6</v>
      </c>
      <c r="CD46" s="122">
        <f>+CD25</f>
        <v>10.100000000000001</v>
      </c>
      <c r="CE46" s="108"/>
      <c r="CF46" s="131"/>
      <c r="CG46" s="102"/>
      <c r="CH46" s="102"/>
      <c r="CI46" s="102">
        <f>+CI44+CH45</f>
        <v>9.9124784154725987</v>
      </c>
      <c r="CJ46" s="102"/>
      <c r="CK46" s="102">
        <f>+CK44+CJ45</f>
        <v>-1.4630981310752444</v>
      </c>
      <c r="CN46" s="108">
        <v>6</v>
      </c>
      <c r="CO46" s="122">
        <f>+CO25</f>
        <v>22.43</v>
      </c>
      <c r="CP46" s="108"/>
      <c r="CQ46" s="131"/>
      <c r="CR46" s="102"/>
      <c r="CS46" s="102"/>
      <c r="CT46" s="102">
        <f>+CT44+CS45</f>
        <v>22.252010449907651</v>
      </c>
      <c r="CU46" s="102"/>
      <c r="CV46" s="102">
        <f>+CV44+CU45</f>
        <v>-2.1210333816754354</v>
      </c>
      <c r="CX46" s="108">
        <v>6</v>
      </c>
      <c r="CY46" s="122">
        <f>+CY25</f>
        <v>17.52</v>
      </c>
      <c r="CZ46" s="108"/>
      <c r="DA46" s="131"/>
      <c r="DB46" s="102"/>
      <c r="DC46" s="102"/>
      <c r="DD46" s="102">
        <f>+DD44+DC45</f>
        <v>17.470565850916909</v>
      </c>
      <c r="DE46" s="102"/>
      <c r="DF46" s="102">
        <f>+DF44+DE45</f>
        <v>-0.34765682357437433</v>
      </c>
      <c r="DH46" s="108">
        <v>6</v>
      </c>
      <c r="DI46" s="122">
        <f>+DI25</f>
        <v>0</v>
      </c>
      <c r="DJ46" s="108"/>
      <c r="DK46" s="131"/>
      <c r="DL46" s="102"/>
      <c r="DM46" s="102"/>
      <c r="DN46" s="102">
        <f>+DN44+DM45</f>
        <v>-0.13314766298237402</v>
      </c>
      <c r="DO46" s="102"/>
      <c r="DP46" s="102">
        <f>+DP44+DO45</f>
        <v>-1.8955270121411423</v>
      </c>
      <c r="DR46" s="108">
        <v>6</v>
      </c>
      <c r="DS46" s="122">
        <f>+DS25</f>
        <v>0</v>
      </c>
      <c r="DT46" s="108"/>
      <c r="DU46" s="131"/>
      <c r="DV46" s="102"/>
      <c r="DW46" s="102"/>
      <c r="DX46" s="102">
        <f>+DX44+DW45</f>
        <v>-0.11539402024829926</v>
      </c>
      <c r="DY46" s="102"/>
      <c r="DZ46" s="102">
        <f>+DZ44+DY45</f>
        <v>-0.93666801103273212</v>
      </c>
    </row>
    <row r="47" spans="1:130" x14ac:dyDescent="0.25">
      <c r="A47" s="108"/>
      <c r="B47" s="131"/>
      <c r="C47" s="108">
        <f>+B48-B46</f>
        <v>0</v>
      </c>
      <c r="D47" s="131">
        <f>+C25</f>
        <v>0</v>
      </c>
      <c r="E47" s="102">
        <f>+D47*(E$35/180)</f>
        <v>0</v>
      </c>
      <c r="F47" s="102">
        <f>+COS(E47)*C47</f>
        <v>0</v>
      </c>
      <c r="G47" s="102"/>
      <c r="H47" s="102">
        <f>+SIN(E47)*C47</f>
        <v>0</v>
      </c>
      <c r="I47" s="102"/>
      <c r="K47" s="108"/>
      <c r="L47" s="131"/>
      <c r="M47" s="108">
        <f>+L48-L46</f>
        <v>0</v>
      </c>
      <c r="N47" s="131">
        <f>+M25</f>
        <v>0</v>
      </c>
      <c r="O47" s="102">
        <f>+N47*(O$35/180)</f>
        <v>0</v>
      </c>
      <c r="P47" s="102">
        <f>+COS(O47)*M47</f>
        <v>0</v>
      </c>
      <c r="Q47" s="102"/>
      <c r="R47" s="102">
        <f>+SIN(O47)*M47</f>
        <v>0</v>
      </c>
      <c r="S47" s="102"/>
      <c r="U47" s="108"/>
      <c r="V47" s="131"/>
      <c r="W47" s="108">
        <f>+V48-V46</f>
        <v>3.8000000000000007</v>
      </c>
      <c r="X47" s="131">
        <f>+W25</f>
        <v>-10</v>
      </c>
      <c r="Y47" s="102">
        <f>+X47*(Y$35/180)</f>
        <v>-0.17453292519943295</v>
      </c>
      <c r="Z47" s="102">
        <f>+COS(Y47)*W47</f>
        <v>3.7422694614463912</v>
      </c>
      <c r="AA47" s="102"/>
      <c r="AB47" s="102">
        <f>+SIN(Y47)*W47</f>
        <v>-0.6598630751343354</v>
      </c>
      <c r="AC47" s="102"/>
      <c r="AE47" s="108"/>
      <c r="AF47" s="131"/>
      <c r="AG47" s="108">
        <f>+AF48-AF46</f>
        <v>0</v>
      </c>
      <c r="AH47" s="131">
        <f>+AG25</f>
        <v>0</v>
      </c>
      <c r="AI47" s="102">
        <f>+AH47*(AI$35/180)</f>
        <v>0</v>
      </c>
      <c r="AJ47" s="102">
        <f>+COS(AI47)*AG47</f>
        <v>0</v>
      </c>
      <c r="AK47" s="102"/>
      <c r="AL47" s="102">
        <f>+SIN(AI47)*AG47</f>
        <v>0</v>
      </c>
      <c r="AM47" s="102"/>
      <c r="AO47" s="108"/>
      <c r="AP47" s="131"/>
      <c r="AQ47" s="108">
        <f>+AP48-AP46</f>
        <v>0</v>
      </c>
      <c r="AR47" s="131">
        <f>+AQ25</f>
        <v>0</v>
      </c>
      <c r="AS47" s="102">
        <f>+AR47*(AS$35/180)</f>
        <v>0</v>
      </c>
      <c r="AT47" s="102">
        <f>+COS(AS47)*AQ47</f>
        <v>0</v>
      </c>
      <c r="AU47" s="102"/>
      <c r="AV47" s="102">
        <f>+SIN(AS47)*AQ47</f>
        <v>0</v>
      </c>
      <c r="AW47" s="102"/>
      <c r="AY47" s="108"/>
      <c r="AZ47" s="131"/>
      <c r="BA47" s="108">
        <f>+AZ48-AZ46</f>
        <v>1.5599999999999987</v>
      </c>
      <c r="BB47" s="131">
        <f>+BA25</f>
        <v>0</v>
      </c>
      <c r="BC47" s="102">
        <f>+BB47*(BC$35/180)</f>
        <v>0</v>
      </c>
      <c r="BD47" s="102">
        <f>+COS(BC47)*BA47</f>
        <v>1.5599999999999987</v>
      </c>
      <c r="BE47" s="102"/>
      <c r="BF47" s="102">
        <f>+SIN(BC47)*BA47</f>
        <v>0</v>
      </c>
      <c r="BG47" s="102"/>
      <c r="BI47" s="108"/>
      <c r="BJ47" s="131"/>
      <c r="BK47" s="108">
        <f>+BJ48-BJ46</f>
        <v>5.8999999999999986</v>
      </c>
      <c r="BL47" s="131">
        <f>+BK25</f>
        <v>5</v>
      </c>
      <c r="BM47" s="102">
        <f>+BL47*(BM$35/180)</f>
        <v>8.7266462599716474E-2</v>
      </c>
      <c r="BN47" s="102">
        <f>+COS(BM47)*BK47</f>
        <v>5.8775487187412976</v>
      </c>
      <c r="BO47" s="102"/>
      <c r="BP47" s="102">
        <f>+SIN(BM47)*BK47</f>
        <v>0.51421888221118306</v>
      </c>
      <c r="BQ47" s="102"/>
      <c r="BS47" s="108"/>
      <c r="BT47" s="131"/>
      <c r="BU47" s="108">
        <f>+BT48-BT46</f>
        <v>1.6000000000000014</v>
      </c>
      <c r="BV47" s="131">
        <f>+BU25</f>
        <v>-36</v>
      </c>
      <c r="BW47" s="102">
        <f>+BV47*(BW$35/180)</f>
        <v>-0.62831853071795862</v>
      </c>
      <c r="BX47" s="102">
        <f>+COS(BW47)*BU47</f>
        <v>1.294427190999917</v>
      </c>
      <c r="BY47" s="102"/>
      <c r="BZ47" s="102">
        <f>+SIN(BW47)*BU47</f>
        <v>-0.94045640366795791</v>
      </c>
      <c r="CA47" s="102"/>
      <c r="CC47" s="108"/>
      <c r="CD47" s="131"/>
      <c r="CE47" s="108">
        <f>+CD48-CD46</f>
        <v>4</v>
      </c>
      <c r="CF47" s="131">
        <f>+CE25</f>
        <v>0</v>
      </c>
      <c r="CG47" s="102">
        <f>+CF47*(CG$35/180)</f>
        <v>0</v>
      </c>
      <c r="CH47" s="102">
        <f>+COS(CG47)*CE47</f>
        <v>4</v>
      </c>
      <c r="CI47" s="102"/>
      <c r="CJ47" s="102">
        <f>+SIN(CG47)*CE47</f>
        <v>0</v>
      </c>
      <c r="CK47" s="102"/>
      <c r="CN47" s="108"/>
      <c r="CO47" s="131"/>
      <c r="CP47" s="108">
        <f>+CO48-CO46</f>
        <v>-22.43</v>
      </c>
      <c r="CQ47" s="131">
        <f>+CP25</f>
        <v>0</v>
      </c>
      <c r="CR47" s="102">
        <f>+CQ47*(CR$35/180)</f>
        <v>0</v>
      </c>
      <c r="CS47" s="102">
        <f>+COS(CR47)*CP47</f>
        <v>-22.43</v>
      </c>
      <c r="CT47" s="102"/>
      <c r="CU47" s="102">
        <f>+SIN(CR47)*CP47</f>
        <v>0</v>
      </c>
      <c r="CV47" s="102"/>
      <c r="CX47" s="108"/>
      <c r="CY47" s="131"/>
      <c r="CZ47" s="108">
        <f>+CY48-CY46</f>
        <v>1.4400000000000013</v>
      </c>
      <c r="DA47" s="131">
        <f>+CZ25</f>
        <v>-12</v>
      </c>
      <c r="DB47" s="102">
        <f>+DA47*(DB$35/180)</f>
        <v>-0.20943951023931956</v>
      </c>
      <c r="DC47" s="102">
        <f>+COS(DB47)*CZ47</f>
        <v>1.4085325450566815</v>
      </c>
      <c r="DD47" s="102"/>
      <c r="DE47" s="102">
        <f>+SIN(DB47)*CZ47</f>
        <v>-0.29939283477757372</v>
      </c>
      <c r="DF47" s="102"/>
      <c r="DH47" s="108"/>
      <c r="DI47" s="131"/>
      <c r="DJ47" s="108">
        <f>+DI48-DI46</f>
        <v>0</v>
      </c>
      <c r="DK47" s="131">
        <f>+DJ25</f>
        <v>0</v>
      </c>
      <c r="DL47" s="102">
        <f>+DK47*(DL$35/180)</f>
        <v>0</v>
      </c>
      <c r="DM47" s="102">
        <f>+COS(DL47)*DJ47</f>
        <v>0</v>
      </c>
      <c r="DN47" s="102"/>
      <c r="DO47" s="102">
        <f>+SIN(DL47)*DJ47</f>
        <v>0</v>
      </c>
      <c r="DP47" s="102"/>
      <c r="DR47" s="108"/>
      <c r="DS47" s="131"/>
      <c r="DT47" s="108">
        <f>+DS48-DS46</f>
        <v>0</v>
      </c>
      <c r="DU47" s="131">
        <f>+DT25</f>
        <v>0</v>
      </c>
      <c r="DV47" s="102">
        <f>+DU47*(DV$35/180)</f>
        <v>0</v>
      </c>
      <c r="DW47" s="102">
        <f>+COS(DV47)*DT47</f>
        <v>0</v>
      </c>
      <c r="DX47" s="102"/>
      <c r="DY47" s="102">
        <f>+SIN(DV47)*DT47</f>
        <v>0</v>
      </c>
      <c r="DZ47" s="102"/>
    </row>
    <row r="48" spans="1:130" x14ac:dyDescent="0.25">
      <c r="A48" s="108">
        <v>7</v>
      </c>
      <c r="B48" s="131">
        <f>+B26</f>
        <v>0</v>
      </c>
      <c r="D48" s="131"/>
      <c r="E48" s="102"/>
      <c r="F48" s="102"/>
      <c r="G48" s="102">
        <f>+G46+F47</f>
        <v>-0.14189489307923431</v>
      </c>
      <c r="H48" s="102"/>
      <c r="I48" s="102">
        <f>+I46+H47</f>
        <v>-1.3760788945318745</v>
      </c>
      <c r="K48" s="108">
        <v>7</v>
      </c>
      <c r="L48" s="131">
        <f>+L26</f>
        <v>0</v>
      </c>
      <c r="N48" s="131"/>
      <c r="O48" s="102"/>
      <c r="P48" s="102"/>
      <c r="Q48" s="102">
        <f>+Q46+P47</f>
        <v>-0.22734632227557938</v>
      </c>
      <c r="R48" s="102"/>
      <c r="S48" s="102">
        <f>+S46+R47</f>
        <v>-2.3867856510438603</v>
      </c>
      <c r="U48" s="108">
        <v>7</v>
      </c>
      <c r="V48" s="131">
        <f>+V26</f>
        <v>14.3</v>
      </c>
      <c r="X48" s="131"/>
      <c r="Y48" s="102"/>
      <c r="Z48" s="102"/>
      <c r="AA48" s="102">
        <f>+AA46+Z47</f>
        <v>14.034450913567174</v>
      </c>
      <c r="AB48" s="102"/>
      <c r="AC48" s="102">
        <f>+AC46+AB47</f>
        <v>-2.1751357008188483</v>
      </c>
      <c r="AE48" s="108">
        <v>7</v>
      </c>
      <c r="AF48" s="131">
        <f>+AF26</f>
        <v>0</v>
      </c>
      <c r="AH48" s="131"/>
      <c r="AI48" s="102"/>
      <c r="AJ48" s="102"/>
      <c r="AK48" s="102">
        <f>+AK46+AJ47</f>
        <v>-0.60658723755378929</v>
      </c>
      <c r="AL48" s="102"/>
      <c r="AM48" s="102">
        <f>+AM46+AL47</f>
        <v>-2.4271115793275233</v>
      </c>
      <c r="AO48" s="108">
        <v>7</v>
      </c>
      <c r="AP48" s="131">
        <f>+AP26</f>
        <v>0</v>
      </c>
      <c r="AR48" s="131"/>
      <c r="AS48" s="102"/>
      <c r="AT48" s="102"/>
      <c r="AU48" s="102">
        <f>+AU46+AT47</f>
        <v>-8.1391577326847653E-2</v>
      </c>
      <c r="AV48" s="102"/>
      <c r="AW48" s="102">
        <f>+AW46+AV47</f>
        <v>-0.84528384951809343</v>
      </c>
      <c r="AY48" s="108">
        <v>7</v>
      </c>
      <c r="AZ48" s="131">
        <f>+AZ26</f>
        <v>15.36</v>
      </c>
      <c r="BB48" s="131"/>
      <c r="BC48" s="102"/>
      <c r="BD48" s="102"/>
      <c r="BE48" s="102">
        <f>+BE46+BD47</f>
        <v>15.316913514305412</v>
      </c>
      <c r="BF48" s="102"/>
      <c r="BG48" s="102">
        <f>+BG46+BF47</f>
        <v>-0.32275593734255059</v>
      </c>
      <c r="BI48" s="108">
        <v>7</v>
      </c>
      <c r="BJ48" s="131">
        <f>+BJ26</f>
        <v>13.399999999999999</v>
      </c>
      <c r="BL48" s="131"/>
      <c r="BM48" s="102"/>
      <c r="BN48" s="102"/>
      <c r="BO48" s="102">
        <f>+BO46+BN47</f>
        <v>13.126428460633477</v>
      </c>
      <c r="BP48" s="102"/>
      <c r="BQ48" s="102">
        <f>+BQ46+BP47</f>
        <v>-0.19581212453372721</v>
      </c>
      <c r="BS48" s="108">
        <v>7</v>
      </c>
      <c r="BT48" s="131">
        <f>+BT26</f>
        <v>11.8</v>
      </c>
      <c r="BV48" s="131"/>
      <c r="BW48" s="102"/>
      <c r="BX48" s="102"/>
      <c r="BY48" s="102">
        <f>+BY46+BX47</f>
        <v>10.858191105326444</v>
      </c>
      <c r="BZ48" s="102"/>
      <c r="CA48" s="102">
        <f>+CA46+BZ47</f>
        <v>-1.1820811543967316</v>
      </c>
      <c r="CC48" s="108">
        <v>7</v>
      </c>
      <c r="CD48" s="131">
        <f>+CD26</f>
        <v>14.100000000000001</v>
      </c>
      <c r="CF48" s="131"/>
      <c r="CG48" s="102"/>
      <c r="CH48" s="102"/>
      <c r="CI48" s="102">
        <f>+CI46+CH47</f>
        <v>13.912478415472599</v>
      </c>
      <c r="CJ48" s="102"/>
      <c r="CK48" s="102">
        <f>+CK46+CJ47</f>
        <v>-1.4630981310752444</v>
      </c>
      <c r="CN48" s="108">
        <v>7</v>
      </c>
      <c r="CO48" s="131">
        <f>+CO26</f>
        <v>0</v>
      </c>
      <c r="CQ48" s="131"/>
      <c r="CR48" s="102"/>
      <c r="CS48" s="102"/>
      <c r="CT48" s="102">
        <f>+CT46+CS47</f>
        <v>-0.17798955009234874</v>
      </c>
      <c r="CU48" s="102"/>
      <c r="CV48" s="102">
        <f>+CV46+CU47</f>
        <v>-2.1210333816754354</v>
      </c>
      <c r="CX48" s="108">
        <v>7</v>
      </c>
      <c r="CY48" s="131">
        <f>+CY26</f>
        <v>18.96</v>
      </c>
      <c r="DA48" s="131"/>
      <c r="DB48" s="102"/>
      <c r="DC48" s="102"/>
      <c r="DD48" s="102">
        <f>+DD46+DC47</f>
        <v>18.879098395973589</v>
      </c>
      <c r="DE48" s="102"/>
      <c r="DF48" s="102">
        <f>+DF46+DE47</f>
        <v>-0.64704965835194805</v>
      </c>
      <c r="DH48" s="108">
        <v>7</v>
      </c>
      <c r="DI48" s="131">
        <f>+DI26</f>
        <v>0</v>
      </c>
      <c r="DK48" s="131"/>
      <c r="DL48" s="102"/>
      <c r="DM48" s="102"/>
      <c r="DN48" s="102">
        <f>+DN46+DM47</f>
        <v>-0.13314766298237402</v>
      </c>
      <c r="DO48" s="102"/>
      <c r="DP48" s="102">
        <f>+DP46+DO47</f>
        <v>-1.8955270121411423</v>
      </c>
      <c r="DR48" s="108">
        <v>7</v>
      </c>
      <c r="DS48" s="131">
        <f>+DS26</f>
        <v>0</v>
      </c>
      <c r="DU48" s="131"/>
      <c r="DV48" s="102"/>
      <c r="DW48" s="102"/>
      <c r="DX48" s="102">
        <f>+DX46+DW47</f>
        <v>-0.11539402024829926</v>
      </c>
      <c r="DY48" s="102"/>
      <c r="DZ48" s="102">
        <f>+DZ46+DY47</f>
        <v>-0.93666801103273212</v>
      </c>
    </row>
    <row r="49" spans="1:130" x14ac:dyDescent="0.25">
      <c r="A49" s="108"/>
      <c r="B49" s="131"/>
      <c r="C49" s="108">
        <f>+B50-B48</f>
        <v>0</v>
      </c>
      <c r="D49" s="131">
        <f>+C26</f>
        <v>0</v>
      </c>
      <c r="E49" s="102">
        <f>+D49*(E$35/180)</f>
        <v>0</v>
      </c>
      <c r="F49" s="102">
        <f>+COS(E49)*C49</f>
        <v>0</v>
      </c>
      <c r="G49" s="102"/>
      <c r="H49" s="102">
        <f>+SIN(E49)*C49</f>
        <v>0</v>
      </c>
      <c r="I49" s="102"/>
      <c r="K49" s="108"/>
      <c r="L49" s="131"/>
      <c r="M49" s="108">
        <f>+L50-L48</f>
        <v>0</v>
      </c>
      <c r="N49" s="131">
        <f>+M26</f>
        <v>0</v>
      </c>
      <c r="O49" s="102">
        <f>+N49*(O$35/180)</f>
        <v>0</v>
      </c>
      <c r="P49" s="102">
        <f>+COS(O49)*M49</f>
        <v>0</v>
      </c>
      <c r="Q49" s="102"/>
      <c r="R49" s="102">
        <f>+SIN(O49)*M49</f>
        <v>0</v>
      </c>
      <c r="S49" s="102"/>
      <c r="U49" s="108"/>
      <c r="V49" s="131"/>
      <c r="W49" s="108">
        <f>+V50-V48</f>
        <v>-14.3</v>
      </c>
      <c r="X49" s="131">
        <f>+W26</f>
        <v>0</v>
      </c>
      <c r="Y49" s="102">
        <f>+X49*(Y$35/180)</f>
        <v>0</v>
      </c>
      <c r="Z49" s="102">
        <f>+COS(Y49)*W49</f>
        <v>-14.3</v>
      </c>
      <c r="AA49" s="102"/>
      <c r="AB49" s="102">
        <f>+SIN(Y49)*W49</f>
        <v>0</v>
      </c>
      <c r="AC49" s="102"/>
      <c r="AE49" s="108"/>
      <c r="AF49" s="131"/>
      <c r="AG49" s="108">
        <f>+AF50-AF48</f>
        <v>0</v>
      </c>
      <c r="AH49" s="131">
        <f>+AG26</f>
        <v>0</v>
      </c>
      <c r="AI49" s="102">
        <f>+AH49*(AI$35/180)</f>
        <v>0</v>
      </c>
      <c r="AJ49" s="102">
        <f>+COS(AI49)*AG49</f>
        <v>0</v>
      </c>
      <c r="AK49" s="102"/>
      <c r="AL49" s="102">
        <f>+SIN(AI49)*AG49</f>
        <v>0</v>
      </c>
      <c r="AM49" s="102"/>
      <c r="AO49" s="108"/>
      <c r="AP49" s="131"/>
      <c r="AQ49" s="108">
        <f>+AP50-AP48</f>
        <v>0</v>
      </c>
      <c r="AR49" s="131">
        <f>+AQ26</f>
        <v>0</v>
      </c>
      <c r="AS49" s="102">
        <f>+AR49*(AS$35/180)</f>
        <v>0</v>
      </c>
      <c r="AT49" s="102">
        <f>+COS(AS49)*AQ49</f>
        <v>0</v>
      </c>
      <c r="AU49" s="102"/>
      <c r="AV49" s="102">
        <f>+SIN(AS49)*AQ49</f>
        <v>0</v>
      </c>
      <c r="AW49" s="102"/>
      <c r="AY49" s="108"/>
      <c r="AZ49" s="131"/>
      <c r="BA49" s="108">
        <f>+AZ50-AZ48</f>
        <v>5.1400000000000006</v>
      </c>
      <c r="BB49" s="131">
        <f>+BA26</f>
        <v>-5</v>
      </c>
      <c r="BC49" s="102">
        <f>+BB49*(BC$35/180)</f>
        <v>-8.7266462599716474E-2</v>
      </c>
      <c r="BD49" s="102">
        <f>+COS(BC49)*BA49</f>
        <v>5.120440748191573</v>
      </c>
      <c r="BE49" s="102"/>
      <c r="BF49" s="102">
        <f>+SIN(BC49)*BA49</f>
        <v>-0.44798051772296305</v>
      </c>
      <c r="BG49" s="102"/>
      <c r="BI49" s="108"/>
      <c r="BJ49" s="131"/>
      <c r="BK49" s="108">
        <f>+BJ50-BJ48</f>
        <v>1.3000000000000007</v>
      </c>
      <c r="BL49" s="131">
        <f>+BK26</f>
        <v>-10</v>
      </c>
      <c r="BM49" s="102">
        <f>+BL49*(BM$35/180)</f>
        <v>-0.17453292519943295</v>
      </c>
      <c r="BN49" s="102">
        <f>+COS(BM49)*BK49</f>
        <v>1.2802500789158711</v>
      </c>
      <c r="BO49" s="102"/>
      <c r="BP49" s="102">
        <f>+SIN(BM49)*BK49</f>
        <v>-0.22574263096700956</v>
      </c>
      <c r="BQ49" s="102"/>
      <c r="BS49" s="108"/>
      <c r="BT49" s="131"/>
      <c r="BU49" s="108">
        <f>+BT50-BT48</f>
        <v>2.620000000000001</v>
      </c>
      <c r="BV49" s="131">
        <f>+BU26</f>
        <v>-18</v>
      </c>
      <c r="BW49" s="102">
        <f>+BV49*(BW$35/180)</f>
        <v>-0.31415926535897931</v>
      </c>
      <c r="BX49" s="102">
        <f>+COS(BW49)*BU49</f>
        <v>2.4917680726933034</v>
      </c>
      <c r="BY49" s="102"/>
      <c r="BZ49" s="102">
        <f>+SIN(BW49)*BU49</f>
        <v>-0.8096245252623625</v>
      </c>
      <c r="CA49" s="102"/>
      <c r="CC49" s="108"/>
      <c r="CD49" s="131"/>
      <c r="CE49" s="108">
        <f>+CD50-CD48</f>
        <v>7.5</v>
      </c>
      <c r="CF49" s="131">
        <f>+CE26</f>
        <v>-13</v>
      </c>
      <c r="CG49" s="102">
        <f>+CF49*(CG$35/180)</f>
        <v>-0.22689280275926285</v>
      </c>
      <c r="CH49" s="102">
        <f>+COS(CG49)*CE49</f>
        <v>7.3077754858892643</v>
      </c>
      <c r="CI49" s="102"/>
      <c r="CJ49" s="102">
        <f>+SIN(CG49)*CE49</f>
        <v>-1.6871329075789876</v>
      </c>
      <c r="CK49" s="102"/>
      <c r="CN49" s="108"/>
      <c r="CO49" s="131"/>
      <c r="CP49" s="108">
        <f>+CO50-CO48</f>
        <v>0</v>
      </c>
      <c r="CQ49" s="131">
        <f>+CP26</f>
        <v>0</v>
      </c>
      <c r="CR49" s="102">
        <f>+CQ49*(CR$35/180)</f>
        <v>0</v>
      </c>
      <c r="CS49" s="102">
        <f>+COS(CR49)*CP49</f>
        <v>0</v>
      </c>
      <c r="CT49" s="102"/>
      <c r="CU49" s="102">
        <f>+SIN(CR49)*CP49</f>
        <v>0</v>
      </c>
      <c r="CV49" s="102"/>
      <c r="CX49" s="108"/>
      <c r="CY49" s="131"/>
      <c r="CZ49" s="108">
        <f>+CY50-CY48</f>
        <v>2.7100000000000009</v>
      </c>
      <c r="DA49" s="131">
        <f>+CZ26</f>
        <v>-10</v>
      </c>
      <c r="DB49" s="102">
        <f>+DA49*(DB$35/180)</f>
        <v>-0.17453292519943295</v>
      </c>
      <c r="DC49" s="102">
        <f>+COS(DB49)*CZ49</f>
        <v>2.6688290106630848</v>
      </c>
      <c r="DD49" s="102"/>
      <c r="DE49" s="102">
        <f>+SIN(DB49)*CZ49</f>
        <v>-0.47058656147738137</v>
      </c>
      <c r="DF49" s="102"/>
      <c r="DH49" s="108"/>
      <c r="DI49" s="131"/>
      <c r="DJ49" s="108">
        <f>+DI50-DI48</f>
        <v>0</v>
      </c>
      <c r="DK49" s="131">
        <f>+DJ26</f>
        <v>0</v>
      </c>
      <c r="DL49" s="102">
        <f>+DK49*(DL$35/180)</f>
        <v>0</v>
      </c>
      <c r="DM49" s="102">
        <f>+COS(DL49)*DJ49</f>
        <v>0</v>
      </c>
      <c r="DN49" s="102"/>
      <c r="DO49" s="102">
        <f>+SIN(DL49)*DJ49</f>
        <v>0</v>
      </c>
      <c r="DP49" s="102"/>
      <c r="DR49" s="108"/>
      <c r="DS49" s="131"/>
      <c r="DT49" s="108">
        <f>+DS50-DS48</f>
        <v>0</v>
      </c>
      <c r="DU49" s="131">
        <f>+DT26</f>
        <v>0</v>
      </c>
      <c r="DV49" s="102">
        <f>+DU49*(DV$35/180)</f>
        <v>0</v>
      </c>
      <c r="DW49" s="102">
        <f>+COS(DV49)*DT49</f>
        <v>0</v>
      </c>
      <c r="DX49" s="102"/>
      <c r="DY49" s="102">
        <f>+SIN(DV49)*DT49</f>
        <v>0</v>
      </c>
      <c r="DZ49" s="102"/>
    </row>
    <row r="50" spans="1:130" x14ac:dyDescent="0.25">
      <c r="A50" s="108">
        <v>8</v>
      </c>
      <c r="B50" s="131">
        <f>+B27</f>
        <v>0</v>
      </c>
      <c r="D50" s="131"/>
      <c r="E50" s="102"/>
      <c r="F50" s="102"/>
      <c r="G50" s="102">
        <f>+G48+F49</f>
        <v>-0.14189489307923431</v>
      </c>
      <c r="H50" s="102"/>
      <c r="I50" s="102">
        <f>+I48+H49</f>
        <v>-1.3760788945318745</v>
      </c>
      <c r="K50" s="108">
        <v>8</v>
      </c>
      <c r="L50" s="131">
        <f>+L27</f>
        <v>0</v>
      </c>
      <c r="N50" s="131"/>
      <c r="O50" s="102"/>
      <c r="P50" s="102"/>
      <c r="Q50" s="102">
        <f>+Q48+P49</f>
        <v>-0.22734632227557938</v>
      </c>
      <c r="R50" s="102"/>
      <c r="S50" s="102">
        <f>+S48+R49</f>
        <v>-2.3867856510438603</v>
      </c>
      <c r="U50" s="108">
        <v>8</v>
      </c>
      <c r="V50" s="131">
        <f>+V27</f>
        <v>0</v>
      </c>
      <c r="X50" s="131"/>
      <c r="Y50" s="102"/>
      <c r="Z50" s="102"/>
      <c r="AA50" s="102">
        <f>+AA48+Z49</f>
        <v>-0.26554908643282715</v>
      </c>
      <c r="AB50" s="102"/>
      <c r="AC50" s="102">
        <f>+AC48+AB49</f>
        <v>-2.1751357008188483</v>
      </c>
      <c r="AE50" s="108">
        <v>8</v>
      </c>
      <c r="AF50" s="131">
        <f>+AF27</f>
        <v>0</v>
      </c>
      <c r="AH50" s="131"/>
      <c r="AI50" s="102"/>
      <c r="AJ50" s="102"/>
      <c r="AK50" s="102">
        <f>+AK48+AJ49</f>
        <v>-0.60658723755378929</v>
      </c>
      <c r="AL50" s="102"/>
      <c r="AM50" s="102">
        <f>+AM48+AL49</f>
        <v>-2.4271115793275233</v>
      </c>
      <c r="AO50" s="108">
        <v>8</v>
      </c>
      <c r="AP50" s="131">
        <f>+AP27</f>
        <v>0</v>
      </c>
      <c r="AR50" s="131"/>
      <c r="AS50" s="102"/>
      <c r="AT50" s="102"/>
      <c r="AU50" s="102">
        <f>+AU48+AT49</f>
        <v>-8.1391577326847653E-2</v>
      </c>
      <c r="AV50" s="102"/>
      <c r="AW50" s="102">
        <f>+AW48+AV49</f>
        <v>-0.84528384951809343</v>
      </c>
      <c r="AY50" s="108">
        <v>8</v>
      </c>
      <c r="AZ50" s="131">
        <f>+AZ27</f>
        <v>20.5</v>
      </c>
      <c r="BB50" s="131"/>
      <c r="BC50" s="102"/>
      <c r="BD50" s="102"/>
      <c r="BE50" s="102">
        <f>+BE48+BD49</f>
        <v>20.437354262496985</v>
      </c>
      <c r="BF50" s="102"/>
      <c r="BG50" s="102">
        <f>+BG48+BF49</f>
        <v>-0.77073645506551358</v>
      </c>
      <c r="BI50" s="108">
        <v>8</v>
      </c>
      <c r="BJ50" s="131">
        <f>+BJ27</f>
        <v>14.7</v>
      </c>
      <c r="BL50" s="131"/>
      <c r="BM50" s="102"/>
      <c r="BN50" s="102"/>
      <c r="BO50" s="102">
        <f>+BO48+BN49</f>
        <v>14.406678539549349</v>
      </c>
      <c r="BP50" s="102"/>
      <c r="BQ50" s="102">
        <f>+BQ48+BP49</f>
        <v>-0.42155475550073673</v>
      </c>
      <c r="BS50" s="108">
        <v>8</v>
      </c>
      <c r="BT50" s="131">
        <f>+BT27</f>
        <v>14.420000000000002</v>
      </c>
      <c r="BV50" s="131"/>
      <c r="BW50" s="102"/>
      <c r="BX50" s="102"/>
      <c r="BY50" s="102">
        <f>+BY48+BX49</f>
        <v>13.349959178019748</v>
      </c>
      <c r="BZ50" s="102"/>
      <c r="CA50" s="102">
        <f>+CA48+BZ49</f>
        <v>-1.991705679659094</v>
      </c>
      <c r="CC50" s="108">
        <v>8</v>
      </c>
      <c r="CD50" s="131">
        <f>+CD27</f>
        <v>21.6</v>
      </c>
      <c r="CF50" s="131"/>
      <c r="CG50" s="102"/>
      <c r="CH50" s="102"/>
      <c r="CI50" s="102">
        <f>+CI48+CH49</f>
        <v>21.220253901361865</v>
      </c>
      <c r="CJ50" s="102"/>
      <c r="CK50" s="102">
        <f>+CK48+CJ49</f>
        <v>-3.150231038654232</v>
      </c>
      <c r="CN50" s="108">
        <v>8</v>
      </c>
      <c r="CO50" s="131">
        <f>+CO27</f>
        <v>0</v>
      </c>
      <c r="CQ50" s="131"/>
      <c r="CR50" s="102"/>
      <c r="CS50" s="102"/>
      <c r="CT50" s="102">
        <f>+CT48+CS49</f>
        <v>-0.17798955009234874</v>
      </c>
      <c r="CU50" s="102"/>
      <c r="CV50" s="102">
        <f>+CV48+CU49</f>
        <v>-2.1210333816754354</v>
      </c>
      <c r="CX50" s="108">
        <v>8</v>
      </c>
      <c r="CY50" s="131">
        <f>+CY27</f>
        <v>21.67</v>
      </c>
      <c r="DA50" s="131"/>
      <c r="DB50" s="102"/>
      <c r="DC50" s="102"/>
      <c r="DD50" s="102">
        <f>+DD48+DC49</f>
        <v>21.547927406636674</v>
      </c>
      <c r="DE50" s="102"/>
      <c r="DF50" s="102">
        <f>+DF48+DE49</f>
        <v>-1.1176362198293295</v>
      </c>
      <c r="DH50" s="108">
        <v>8</v>
      </c>
      <c r="DI50" s="131">
        <f>+DI27</f>
        <v>0</v>
      </c>
      <c r="DK50" s="131"/>
      <c r="DL50" s="102"/>
      <c r="DM50" s="102"/>
      <c r="DN50" s="102">
        <f>+DN48+DM49</f>
        <v>-0.13314766298237402</v>
      </c>
      <c r="DO50" s="102"/>
      <c r="DP50" s="102">
        <f>+DP48+DO49</f>
        <v>-1.8955270121411423</v>
      </c>
      <c r="DR50" s="108">
        <v>8</v>
      </c>
      <c r="DS50" s="131">
        <f>+DS27</f>
        <v>0</v>
      </c>
      <c r="DU50" s="131"/>
      <c r="DV50" s="102"/>
      <c r="DW50" s="102"/>
      <c r="DX50" s="102">
        <f>+DX48+DW49</f>
        <v>-0.11539402024829926</v>
      </c>
      <c r="DY50" s="102"/>
      <c r="DZ50" s="102">
        <f>+DZ48+DY49</f>
        <v>-0.93666801103273212</v>
      </c>
    </row>
    <row r="51" spans="1:130" x14ac:dyDescent="0.25">
      <c r="A51" s="108"/>
      <c r="B51" s="131"/>
      <c r="C51" s="108">
        <f>+B52-B50</f>
        <v>0</v>
      </c>
      <c r="D51" s="131">
        <f>+C27</f>
        <v>0</v>
      </c>
      <c r="E51" s="102">
        <f>+D51*(E$35/180)</f>
        <v>0</v>
      </c>
      <c r="F51" s="102">
        <f>+COS(E51)*C51</f>
        <v>0</v>
      </c>
      <c r="G51" s="102"/>
      <c r="H51" s="102">
        <f>+SIN(E51)*C51</f>
        <v>0</v>
      </c>
      <c r="I51" s="102"/>
      <c r="K51" s="108"/>
      <c r="L51" s="131"/>
      <c r="M51" s="108">
        <f>+L52-L50</f>
        <v>0</v>
      </c>
      <c r="N51" s="131">
        <f>+M27</f>
        <v>0</v>
      </c>
      <c r="O51" s="102">
        <f>+N51*(O$35/180)</f>
        <v>0</v>
      </c>
      <c r="P51" s="102">
        <f>+COS(O51)*M51</f>
        <v>0</v>
      </c>
      <c r="Q51" s="102"/>
      <c r="R51" s="102">
        <f>+SIN(O51)*M51</f>
        <v>0</v>
      </c>
      <c r="S51" s="102"/>
      <c r="U51" s="108"/>
      <c r="V51" s="131"/>
      <c r="W51" s="108">
        <f>+V52-V50</f>
        <v>0</v>
      </c>
      <c r="X51" s="131">
        <f>+W27</f>
        <v>0</v>
      </c>
      <c r="Y51" s="102">
        <f>+X51*(Y$35/180)</f>
        <v>0</v>
      </c>
      <c r="Z51" s="102">
        <f>+COS(Y51)*W51</f>
        <v>0</v>
      </c>
      <c r="AA51" s="102"/>
      <c r="AB51" s="102">
        <f>+SIN(Y51)*W51</f>
        <v>0</v>
      </c>
      <c r="AC51" s="102"/>
      <c r="AE51" s="108"/>
      <c r="AF51" s="131"/>
      <c r="AG51" s="108">
        <f>+AF52-AF50</f>
        <v>0</v>
      </c>
      <c r="AH51" s="131">
        <f>+AG27</f>
        <v>0</v>
      </c>
      <c r="AI51" s="102">
        <f>+AH51*(AI$35/180)</f>
        <v>0</v>
      </c>
      <c r="AJ51" s="102">
        <f>+COS(AI51)*AG51</f>
        <v>0</v>
      </c>
      <c r="AK51" s="102"/>
      <c r="AL51" s="102">
        <f>+SIN(AI51)*AG51</f>
        <v>0</v>
      </c>
      <c r="AM51" s="102"/>
      <c r="AO51" s="108"/>
      <c r="AP51" s="131"/>
      <c r="AQ51" s="108">
        <f>+AP52-AP50</f>
        <v>0</v>
      </c>
      <c r="AR51" s="131">
        <f>+AQ27</f>
        <v>0</v>
      </c>
      <c r="AS51" s="102">
        <f>+AR51*(AS$35/180)</f>
        <v>0</v>
      </c>
      <c r="AT51" s="102">
        <f>+COS(AS51)*AQ51</f>
        <v>0</v>
      </c>
      <c r="AU51" s="102"/>
      <c r="AV51" s="102">
        <f>+SIN(AS51)*AQ51</f>
        <v>0</v>
      </c>
      <c r="AW51" s="102"/>
      <c r="AY51" s="108"/>
      <c r="AZ51" s="131"/>
      <c r="BA51" s="108">
        <f>+AZ52-AZ50</f>
        <v>3.3599999999999994</v>
      </c>
      <c r="BB51" s="131">
        <f>+BA27</f>
        <v>4</v>
      </c>
      <c r="BC51" s="102">
        <f>+BB51*(BC$35/180)</f>
        <v>6.9813170079773182E-2</v>
      </c>
      <c r="BD51" s="102">
        <f>+COS(BC51)*BA51</f>
        <v>3.3518152088730089</v>
      </c>
      <c r="BE51" s="102"/>
      <c r="BF51" s="102">
        <f>+SIN(BC51)*BA51</f>
        <v>0.23438175178026097</v>
      </c>
      <c r="BG51" s="102"/>
      <c r="BI51" s="108"/>
      <c r="BJ51" s="131"/>
      <c r="BK51" s="108">
        <f>+BJ52-BJ50</f>
        <v>6.370000000000001</v>
      </c>
      <c r="BL51" s="131">
        <f>+BK27</f>
        <v>-13</v>
      </c>
      <c r="BM51" s="102">
        <f>+BL51*(BM$35/180)</f>
        <v>-0.22689280275926285</v>
      </c>
      <c r="BN51" s="102">
        <f>+COS(BM51)*BK51</f>
        <v>6.2067373126819492</v>
      </c>
      <c r="BO51" s="102"/>
      <c r="BP51" s="102">
        <f>+SIN(BM51)*BK51</f>
        <v>-1.4329382161704203</v>
      </c>
      <c r="BQ51" s="102"/>
      <c r="BS51" s="108"/>
      <c r="BT51" s="131"/>
      <c r="BU51" s="108">
        <f>+BT52-BT50</f>
        <v>-14.420000000000002</v>
      </c>
      <c r="BV51" s="131">
        <f>+BU27</f>
        <v>0</v>
      </c>
      <c r="BW51" s="102">
        <f>+BV51*(BW$35/180)</f>
        <v>0</v>
      </c>
      <c r="BX51" s="102">
        <f>+COS(BW51)*BU51</f>
        <v>-14.420000000000002</v>
      </c>
      <c r="BY51" s="102"/>
      <c r="BZ51" s="102">
        <f>+SIN(BW51)*BU51</f>
        <v>0</v>
      </c>
      <c r="CA51" s="102"/>
      <c r="CC51" s="108"/>
      <c r="CD51" s="131"/>
      <c r="CE51" s="108">
        <f>+CD52-CD50</f>
        <v>16.600000000000001</v>
      </c>
      <c r="CF51" s="131">
        <f>+CE27</f>
        <v>0</v>
      </c>
      <c r="CG51" s="102">
        <f>+CF51*(CG$35/180)</f>
        <v>0</v>
      </c>
      <c r="CH51" s="102">
        <f>+COS(CG51)*CE51</f>
        <v>16.600000000000001</v>
      </c>
      <c r="CI51" s="102"/>
      <c r="CJ51" s="102">
        <f>+SIN(CG51)*CE51</f>
        <v>0</v>
      </c>
      <c r="CK51" s="102"/>
      <c r="CN51" s="108"/>
      <c r="CO51" s="131"/>
      <c r="CP51" s="108">
        <f>+CO52-CO50</f>
        <v>0</v>
      </c>
      <c r="CQ51" s="131">
        <f>+CP27</f>
        <v>0</v>
      </c>
      <c r="CR51" s="102">
        <f>+CQ51*(CR$35/180)</f>
        <v>0</v>
      </c>
      <c r="CS51" s="102">
        <f>+COS(CR51)*CP51</f>
        <v>0</v>
      </c>
      <c r="CT51" s="102"/>
      <c r="CU51" s="102">
        <f>+SIN(CR51)*CP51</f>
        <v>0</v>
      </c>
      <c r="CV51" s="102"/>
      <c r="CX51" s="108"/>
      <c r="CY51" s="131"/>
      <c r="CZ51" s="108">
        <f>+CY52-CY50</f>
        <v>-21.67</v>
      </c>
      <c r="DA51" s="131">
        <f>+CZ27</f>
        <v>0</v>
      </c>
      <c r="DB51" s="102">
        <f>+DA51*(DB$35/180)</f>
        <v>0</v>
      </c>
      <c r="DC51" s="102">
        <f>+COS(DB51)*CZ51</f>
        <v>-21.67</v>
      </c>
      <c r="DD51" s="102"/>
      <c r="DE51" s="102">
        <f>+SIN(DB51)*CZ51</f>
        <v>0</v>
      </c>
      <c r="DF51" s="102"/>
      <c r="DH51" s="108"/>
      <c r="DI51" s="131"/>
      <c r="DJ51" s="108">
        <f>+DI52-DI50</f>
        <v>0</v>
      </c>
      <c r="DK51" s="131">
        <f>+DJ27</f>
        <v>0</v>
      </c>
      <c r="DL51" s="102">
        <f>+DK51*(DL$35/180)</f>
        <v>0</v>
      </c>
      <c r="DM51" s="102">
        <f>+COS(DL51)*DJ51</f>
        <v>0</v>
      </c>
      <c r="DN51" s="102"/>
      <c r="DO51" s="102">
        <f>+SIN(DL51)*DJ51</f>
        <v>0</v>
      </c>
      <c r="DP51" s="102"/>
      <c r="DR51" s="108"/>
      <c r="DS51" s="131"/>
      <c r="DT51" s="108">
        <f>+DS52-DS50</f>
        <v>0</v>
      </c>
      <c r="DU51" s="131">
        <f>+DT27</f>
        <v>0</v>
      </c>
      <c r="DV51" s="102">
        <f>+DU51*(DV$35/180)</f>
        <v>0</v>
      </c>
      <c r="DW51" s="102">
        <f>+COS(DV51)*DT51</f>
        <v>0</v>
      </c>
      <c r="DX51" s="102"/>
      <c r="DY51" s="102">
        <f>+SIN(DV51)*DT51</f>
        <v>0</v>
      </c>
      <c r="DZ51" s="102"/>
    </row>
    <row r="52" spans="1:130" x14ac:dyDescent="0.25">
      <c r="A52" s="108">
        <v>9</v>
      </c>
      <c r="B52" s="131">
        <f>+B28</f>
        <v>0</v>
      </c>
      <c r="D52" s="131"/>
      <c r="E52" s="102"/>
      <c r="F52" s="102"/>
      <c r="G52" s="102">
        <f>+G50+F51</f>
        <v>-0.14189489307923431</v>
      </c>
      <c r="H52" s="102"/>
      <c r="I52" s="102">
        <f>+I50+H51</f>
        <v>-1.3760788945318745</v>
      </c>
      <c r="K52" s="108">
        <v>9</v>
      </c>
      <c r="L52" s="131">
        <f>+L28</f>
        <v>0</v>
      </c>
      <c r="N52" s="131"/>
      <c r="O52" s="102"/>
      <c r="P52" s="102"/>
      <c r="Q52" s="102">
        <f>+Q50+P51</f>
        <v>-0.22734632227557938</v>
      </c>
      <c r="R52" s="102"/>
      <c r="S52" s="102">
        <f>+S50+R51</f>
        <v>-2.3867856510438603</v>
      </c>
      <c r="U52" s="108">
        <v>9</v>
      </c>
      <c r="V52" s="131">
        <f>+V28</f>
        <v>0</v>
      </c>
      <c r="X52" s="131"/>
      <c r="Y52" s="102"/>
      <c r="Z52" s="102"/>
      <c r="AA52" s="102">
        <f>+AA50+Z51</f>
        <v>-0.26554908643282715</v>
      </c>
      <c r="AB52" s="102"/>
      <c r="AC52" s="102">
        <f>+AC50+AB51</f>
        <v>-2.1751357008188483</v>
      </c>
      <c r="AE52" s="108">
        <v>9</v>
      </c>
      <c r="AF52" s="131">
        <f>+AF28</f>
        <v>0</v>
      </c>
      <c r="AH52" s="131"/>
      <c r="AI52" s="102"/>
      <c r="AJ52" s="102"/>
      <c r="AK52" s="102">
        <f>+AK50+AJ51</f>
        <v>-0.60658723755378929</v>
      </c>
      <c r="AL52" s="102"/>
      <c r="AM52" s="102">
        <f>+AM50+AL51</f>
        <v>-2.4271115793275233</v>
      </c>
      <c r="AO52" s="108">
        <v>9</v>
      </c>
      <c r="AP52" s="131">
        <f>+AP28</f>
        <v>0</v>
      </c>
      <c r="AR52" s="131"/>
      <c r="AS52" s="102"/>
      <c r="AT52" s="102"/>
      <c r="AU52" s="102">
        <f>+AU50+AT51</f>
        <v>-8.1391577326847653E-2</v>
      </c>
      <c r="AV52" s="102"/>
      <c r="AW52" s="102">
        <f>+AW50+AV51</f>
        <v>-0.84528384951809343</v>
      </c>
      <c r="AY52" s="108">
        <v>9</v>
      </c>
      <c r="AZ52" s="131">
        <f>+AZ28</f>
        <v>23.86</v>
      </c>
      <c r="BB52" s="131"/>
      <c r="BC52" s="102"/>
      <c r="BD52" s="102"/>
      <c r="BE52" s="102">
        <f>+BE50+BD51</f>
        <v>23.789169471369995</v>
      </c>
      <c r="BF52" s="102"/>
      <c r="BG52" s="102">
        <f>+BG50+BF51</f>
        <v>-0.53635470328525259</v>
      </c>
      <c r="BI52" s="108">
        <v>9</v>
      </c>
      <c r="BJ52" s="131">
        <f>+BJ28</f>
        <v>21.07</v>
      </c>
      <c r="BL52" s="131"/>
      <c r="BM52" s="102"/>
      <c r="BN52" s="102"/>
      <c r="BO52" s="102">
        <f>+BO50+BN51</f>
        <v>20.613415852231299</v>
      </c>
      <c r="BP52" s="102"/>
      <c r="BQ52" s="102">
        <f>+BQ50+BP51</f>
        <v>-1.8544929716711569</v>
      </c>
      <c r="BS52" s="108">
        <v>9</v>
      </c>
      <c r="BT52" s="131">
        <f>+BT28</f>
        <v>0</v>
      </c>
      <c r="BV52" s="131"/>
      <c r="BW52" s="102"/>
      <c r="BX52" s="102"/>
      <c r="BY52" s="102">
        <f>+BY50+BX51</f>
        <v>-1.0700408219802533</v>
      </c>
      <c r="BZ52" s="102"/>
      <c r="CA52" s="102">
        <f>+CA50+BZ51</f>
        <v>-1.991705679659094</v>
      </c>
      <c r="CC52" s="108">
        <v>9</v>
      </c>
      <c r="CD52" s="131">
        <f>+CD28</f>
        <v>38.200000000000003</v>
      </c>
      <c r="CF52" s="131"/>
      <c r="CG52" s="102"/>
      <c r="CH52" s="102"/>
      <c r="CI52" s="102">
        <f>+CI50+CH51</f>
        <v>37.820253901361866</v>
      </c>
      <c r="CJ52" s="102"/>
      <c r="CK52" s="102">
        <f>+CK50+CJ51</f>
        <v>-3.150231038654232</v>
      </c>
      <c r="CN52" s="108">
        <v>9</v>
      </c>
      <c r="CO52" s="131">
        <f>+CO28</f>
        <v>0</v>
      </c>
      <c r="CQ52" s="131"/>
      <c r="CR52" s="102"/>
      <c r="CS52" s="102"/>
      <c r="CT52" s="102">
        <f>+CT50+CS51</f>
        <v>-0.17798955009234874</v>
      </c>
      <c r="CU52" s="102"/>
      <c r="CV52" s="102">
        <f>+CV50+CU51</f>
        <v>-2.1210333816754354</v>
      </c>
      <c r="CX52" s="108">
        <v>9</v>
      </c>
      <c r="CY52" s="131">
        <f>+CY28</f>
        <v>0</v>
      </c>
      <c r="DA52" s="131"/>
      <c r="DB52" s="102"/>
      <c r="DC52" s="102"/>
      <c r="DD52" s="102">
        <f>+DD50+DC51</f>
        <v>-0.12207259336332754</v>
      </c>
      <c r="DE52" s="102"/>
      <c r="DF52" s="102">
        <f>+DF50+DE51</f>
        <v>-1.1176362198293295</v>
      </c>
      <c r="DH52" s="108">
        <v>9</v>
      </c>
      <c r="DI52" s="131">
        <f>+DI28</f>
        <v>0</v>
      </c>
      <c r="DK52" s="131"/>
      <c r="DL52" s="102"/>
      <c r="DM52" s="102"/>
      <c r="DN52" s="102">
        <f>+DN50+DM51</f>
        <v>-0.13314766298237402</v>
      </c>
      <c r="DO52" s="102"/>
      <c r="DP52" s="102">
        <f>+DP50+DO51</f>
        <v>-1.8955270121411423</v>
      </c>
      <c r="DR52" s="108">
        <v>9</v>
      </c>
      <c r="DS52" s="131">
        <f>+DS28</f>
        <v>0</v>
      </c>
      <c r="DU52" s="131"/>
      <c r="DV52" s="102"/>
      <c r="DW52" s="102"/>
      <c r="DX52" s="102">
        <f>+DX50+DW51</f>
        <v>-0.11539402024829926</v>
      </c>
      <c r="DY52" s="102"/>
      <c r="DZ52" s="102">
        <f>+DZ50+DY51</f>
        <v>-0.93666801103273212</v>
      </c>
    </row>
    <row r="53" spans="1:130" x14ac:dyDescent="0.25">
      <c r="A53" s="108"/>
      <c r="B53" s="131"/>
      <c r="C53" s="108">
        <f>+B54-B52</f>
        <v>0</v>
      </c>
      <c r="D53" s="131">
        <f>+C28</f>
        <v>0</v>
      </c>
      <c r="E53" s="102">
        <f>+D53*(E$35/180)</f>
        <v>0</v>
      </c>
      <c r="F53" s="102">
        <f>+COS(E53)*C53</f>
        <v>0</v>
      </c>
      <c r="G53" s="102"/>
      <c r="H53" s="102">
        <f>+SIN(E53)*C53</f>
        <v>0</v>
      </c>
      <c r="I53" s="102"/>
      <c r="K53" s="108"/>
      <c r="L53" s="131"/>
      <c r="M53" s="108">
        <f>+L54-L52</f>
        <v>0</v>
      </c>
      <c r="N53" s="131">
        <f>+M28</f>
        <v>0</v>
      </c>
      <c r="O53" s="102">
        <f>+N53*(O$35/180)</f>
        <v>0</v>
      </c>
      <c r="P53" s="102">
        <f>+COS(O53)*M53</f>
        <v>0</v>
      </c>
      <c r="Q53" s="102"/>
      <c r="R53" s="102">
        <f>+SIN(O53)*M53</f>
        <v>0</v>
      </c>
      <c r="S53" s="102"/>
      <c r="U53" s="108"/>
      <c r="V53" s="131"/>
      <c r="W53" s="108">
        <f>+V54-V52</f>
        <v>0</v>
      </c>
      <c r="X53" s="131">
        <f>+W28</f>
        <v>0</v>
      </c>
      <c r="Y53" s="102">
        <f>+X53*(Y$35/180)</f>
        <v>0</v>
      </c>
      <c r="Z53" s="102">
        <f>+COS(Y53)*W53</f>
        <v>0</v>
      </c>
      <c r="AA53" s="102"/>
      <c r="AB53" s="102">
        <f>+SIN(Y53)*W53</f>
        <v>0</v>
      </c>
      <c r="AC53" s="102"/>
      <c r="AE53" s="108"/>
      <c r="AF53" s="131"/>
      <c r="AG53" s="108">
        <f>+AF54-AF52</f>
        <v>0</v>
      </c>
      <c r="AH53" s="131">
        <f>+AG28</f>
        <v>0</v>
      </c>
      <c r="AI53" s="102">
        <f>+AH53*(AI$35/180)</f>
        <v>0</v>
      </c>
      <c r="AJ53" s="102">
        <f>+COS(AI53)*AG53</f>
        <v>0</v>
      </c>
      <c r="AK53" s="102"/>
      <c r="AL53" s="102">
        <f>+SIN(AI53)*AG53</f>
        <v>0</v>
      </c>
      <c r="AM53" s="102"/>
      <c r="AO53" s="108"/>
      <c r="AP53" s="131"/>
      <c r="AQ53" s="108">
        <f>+AP54-AP52</f>
        <v>0</v>
      </c>
      <c r="AR53" s="131">
        <f>+AQ28</f>
        <v>0</v>
      </c>
      <c r="AS53" s="102">
        <f>+AR53*(AS$35/180)</f>
        <v>0</v>
      </c>
      <c r="AT53" s="102">
        <f>+COS(AS53)*AQ53</f>
        <v>0</v>
      </c>
      <c r="AU53" s="102"/>
      <c r="AV53" s="102">
        <f>+SIN(AS53)*AQ53</f>
        <v>0</v>
      </c>
      <c r="AW53" s="102"/>
      <c r="AY53" s="108"/>
      <c r="AZ53" s="131"/>
      <c r="BA53" s="108">
        <f>+AZ54-AZ52</f>
        <v>1.5399999999999991</v>
      </c>
      <c r="BB53" s="131">
        <f>+BA28</f>
        <v>0</v>
      </c>
      <c r="BC53" s="102">
        <f>+BB53*(BC$35/180)</f>
        <v>0</v>
      </c>
      <c r="BD53" s="102">
        <f>+COS(BC53)*BA53</f>
        <v>1.5399999999999991</v>
      </c>
      <c r="BE53" s="102"/>
      <c r="BF53" s="102">
        <f>+SIN(BC53)*BA53</f>
        <v>0</v>
      </c>
      <c r="BG53" s="102"/>
      <c r="BI53" s="108"/>
      <c r="BJ53" s="131"/>
      <c r="BK53" s="108">
        <f>+BJ54-BJ52</f>
        <v>-21.07</v>
      </c>
      <c r="BL53" s="131">
        <f>+BK28</f>
        <v>0</v>
      </c>
      <c r="BM53" s="102">
        <f>+BL53*(BM$35/180)</f>
        <v>0</v>
      </c>
      <c r="BN53" s="102">
        <f>+COS(BM53)*BK53</f>
        <v>-21.07</v>
      </c>
      <c r="BO53" s="102"/>
      <c r="BP53" s="102">
        <f>+SIN(BM53)*BK53</f>
        <v>0</v>
      </c>
      <c r="BQ53" s="102"/>
      <c r="BS53" s="108"/>
      <c r="BT53" s="131"/>
      <c r="BU53" s="108">
        <f>+BT54-BT52</f>
        <v>0</v>
      </c>
      <c r="BV53" s="131">
        <f>+BU28</f>
        <v>0</v>
      </c>
      <c r="BW53" s="102">
        <f>+BV53*(BW$35/180)</f>
        <v>0</v>
      </c>
      <c r="BX53" s="102">
        <f>+COS(BW53)*BU53</f>
        <v>0</v>
      </c>
      <c r="BY53" s="102"/>
      <c r="BZ53" s="102">
        <f>+SIN(BW53)*BU53</f>
        <v>0</v>
      </c>
      <c r="CA53" s="102"/>
      <c r="CC53" s="108"/>
      <c r="CD53" s="131"/>
      <c r="CE53" s="108">
        <f>+CD54-CD52</f>
        <v>1.6999999999999957</v>
      </c>
      <c r="CF53" s="131">
        <f>+CE28</f>
        <v>-6</v>
      </c>
      <c r="CG53" s="102">
        <f>+CF53*(CG$35/180)</f>
        <v>-0.10471975511965978</v>
      </c>
      <c r="CH53" s="102">
        <f>+COS(CG53)*CE53</f>
        <v>1.6906872221260603</v>
      </c>
      <c r="CI53" s="102"/>
      <c r="CJ53" s="102">
        <f>+SIN(CG53)*CE53</f>
        <v>-0.17769838755501047</v>
      </c>
      <c r="CK53" s="102"/>
      <c r="CN53" s="108"/>
      <c r="CO53" s="131"/>
      <c r="CP53" s="108">
        <f>+CO54-CO52</f>
        <v>0</v>
      </c>
      <c r="CQ53" s="131">
        <f>+CP28</f>
        <v>0</v>
      </c>
      <c r="CR53" s="102">
        <f>+CQ53*(CR$35/180)</f>
        <v>0</v>
      </c>
      <c r="CS53" s="102">
        <f>+COS(CR53)*CP53</f>
        <v>0</v>
      </c>
      <c r="CT53" s="102"/>
      <c r="CU53" s="102">
        <f>+SIN(CR53)*CP53</f>
        <v>0</v>
      </c>
      <c r="CV53" s="102"/>
      <c r="CX53" s="108"/>
      <c r="CY53" s="131"/>
      <c r="CZ53" s="108">
        <f>+CY54-CY52</f>
        <v>0</v>
      </c>
      <c r="DA53" s="131">
        <f>+CZ28</f>
        <v>0</v>
      </c>
      <c r="DB53" s="102">
        <f>+DA53*(DB$35/180)</f>
        <v>0</v>
      </c>
      <c r="DC53" s="102">
        <f>+COS(DB53)*CZ53</f>
        <v>0</v>
      </c>
      <c r="DD53" s="102"/>
      <c r="DE53" s="102">
        <f>+SIN(DB53)*CZ53</f>
        <v>0</v>
      </c>
      <c r="DF53" s="102"/>
      <c r="DH53" s="108"/>
      <c r="DI53" s="131"/>
      <c r="DJ53" s="108">
        <f>+DI54-DI52</f>
        <v>0</v>
      </c>
      <c r="DK53" s="131">
        <f>+DJ28</f>
        <v>0</v>
      </c>
      <c r="DL53" s="102">
        <f>+DK53*(DL$35/180)</f>
        <v>0</v>
      </c>
      <c r="DM53" s="102">
        <f>+COS(DL53)*DJ53</f>
        <v>0</v>
      </c>
      <c r="DN53" s="102"/>
      <c r="DO53" s="102">
        <f>+SIN(DL53)*DJ53</f>
        <v>0</v>
      </c>
      <c r="DP53" s="102"/>
      <c r="DR53" s="108"/>
      <c r="DS53" s="131"/>
      <c r="DT53" s="108">
        <f>+DS54-DS52</f>
        <v>0</v>
      </c>
      <c r="DU53" s="131">
        <f>+DT28</f>
        <v>0</v>
      </c>
      <c r="DV53" s="102">
        <f>+DU53*(DV$35/180)</f>
        <v>0</v>
      </c>
      <c r="DW53" s="102">
        <f>+COS(DV53)*DT53</f>
        <v>0</v>
      </c>
      <c r="DX53" s="102"/>
      <c r="DY53" s="102">
        <f>+SIN(DV53)*DT53</f>
        <v>0</v>
      </c>
      <c r="DZ53" s="102"/>
    </row>
    <row r="54" spans="1:130" x14ac:dyDescent="0.25">
      <c r="A54" s="108">
        <v>10</v>
      </c>
      <c r="B54" s="131">
        <f>+B29</f>
        <v>0</v>
      </c>
      <c r="E54" s="102"/>
      <c r="F54" s="102"/>
      <c r="G54" s="102">
        <f>+G52+F53</f>
        <v>-0.14189489307923431</v>
      </c>
      <c r="H54" s="102"/>
      <c r="I54" s="102">
        <f>+I52+H53</f>
        <v>-1.3760788945318745</v>
      </c>
      <c r="K54" s="108">
        <v>10</v>
      </c>
      <c r="L54" s="131">
        <f>+L29</f>
        <v>0</v>
      </c>
      <c r="O54" s="102"/>
      <c r="P54" s="102"/>
      <c r="Q54" s="102">
        <f>+Q52+P53</f>
        <v>-0.22734632227557938</v>
      </c>
      <c r="R54" s="102"/>
      <c r="S54" s="102">
        <f>+S52+R53</f>
        <v>-2.3867856510438603</v>
      </c>
      <c r="U54" s="108">
        <v>10</v>
      </c>
      <c r="V54" s="131">
        <f>+V29</f>
        <v>0</v>
      </c>
      <c r="Y54" s="102"/>
      <c r="Z54" s="102"/>
      <c r="AA54" s="102">
        <f>+AA52+Z53</f>
        <v>-0.26554908643282715</v>
      </c>
      <c r="AB54" s="102"/>
      <c r="AC54" s="102">
        <f>+AC52+AB53</f>
        <v>-2.1751357008188483</v>
      </c>
      <c r="AE54" s="108">
        <v>10</v>
      </c>
      <c r="AF54" s="131">
        <f>+AF29</f>
        <v>0</v>
      </c>
      <c r="AI54" s="102"/>
      <c r="AJ54" s="102"/>
      <c r="AK54" s="102">
        <f>+AK52+AJ53</f>
        <v>-0.60658723755378929</v>
      </c>
      <c r="AL54" s="102"/>
      <c r="AM54" s="102">
        <f>+AM52+AL53</f>
        <v>-2.4271115793275233</v>
      </c>
      <c r="AO54" s="108">
        <v>10</v>
      </c>
      <c r="AP54" s="131">
        <f>+AP29</f>
        <v>0</v>
      </c>
      <c r="AS54" s="102"/>
      <c r="AT54" s="102"/>
      <c r="AU54" s="102">
        <f>+AU52+AT53</f>
        <v>-8.1391577326847653E-2</v>
      </c>
      <c r="AV54" s="102"/>
      <c r="AW54" s="102">
        <f>+AW52+AV53</f>
        <v>-0.84528384951809343</v>
      </c>
      <c r="AY54" s="108">
        <v>10</v>
      </c>
      <c r="AZ54" s="131">
        <f>+AZ29</f>
        <v>25.4</v>
      </c>
      <c r="BC54" s="102"/>
      <c r="BD54" s="102"/>
      <c r="BE54" s="102">
        <f>+BE52+BD53</f>
        <v>25.329169471369994</v>
      </c>
      <c r="BF54" s="102"/>
      <c r="BG54" s="102">
        <f>+BG52+BF53</f>
        <v>-0.53635470328525259</v>
      </c>
      <c r="BI54" s="108">
        <v>10</v>
      </c>
      <c r="BJ54" s="131">
        <f>+BJ29</f>
        <v>0</v>
      </c>
      <c r="BM54" s="102"/>
      <c r="BN54" s="102"/>
      <c r="BO54" s="102">
        <f>+BO52+BN53</f>
        <v>-0.4565841477687016</v>
      </c>
      <c r="BP54" s="102"/>
      <c r="BQ54" s="102">
        <f>+BQ52+BP53</f>
        <v>-1.8544929716711569</v>
      </c>
      <c r="BS54" s="108">
        <v>10</v>
      </c>
      <c r="BT54" s="131">
        <f>+BT29</f>
        <v>0</v>
      </c>
      <c r="BW54" s="102"/>
      <c r="BX54" s="102"/>
      <c r="BY54" s="102">
        <f>+BY52+BX53</f>
        <v>-1.0700408219802533</v>
      </c>
      <c r="BZ54" s="102"/>
      <c r="CA54" s="102">
        <f>+CA52+BZ53</f>
        <v>-1.991705679659094</v>
      </c>
      <c r="CC54" s="108">
        <v>10</v>
      </c>
      <c r="CD54" s="131">
        <f>+CD29</f>
        <v>39.9</v>
      </c>
      <c r="CG54" s="102"/>
      <c r="CH54" s="102"/>
      <c r="CI54" s="102">
        <f>+CI52+CH53</f>
        <v>39.510941123487925</v>
      </c>
      <c r="CJ54" s="102"/>
      <c r="CK54" s="102">
        <f>+CK52+CJ53</f>
        <v>-3.3279294262092427</v>
      </c>
      <c r="CN54" s="108">
        <v>10</v>
      </c>
      <c r="CO54" s="131">
        <f>+CO29</f>
        <v>0</v>
      </c>
      <c r="CR54" s="102"/>
      <c r="CS54" s="102"/>
      <c r="CT54" s="102">
        <f>+CT52+CS53</f>
        <v>-0.17798955009234874</v>
      </c>
      <c r="CU54" s="102"/>
      <c r="CV54" s="102">
        <f>+CV52+CU53</f>
        <v>-2.1210333816754354</v>
      </c>
      <c r="CX54" s="108">
        <v>10</v>
      </c>
      <c r="CY54" s="131">
        <f>+CY29</f>
        <v>0</v>
      </c>
      <c r="DB54" s="102"/>
      <c r="DC54" s="102"/>
      <c r="DD54" s="102">
        <f>+DD52+DC53</f>
        <v>-0.12207259336332754</v>
      </c>
      <c r="DE54" s="102"/>
      <c r="DF54" s="102">
        <f>+DF52+DE53</f>
        <v>-1.1176362198293295</v>
      </c>
      <c r="DH54" s="108">
        <v>10</v>
      </c>
      <c r="DI54" s="131">
        <f>+DI29</f>
        <v>0</v>
      </c>
      <c r="DL54" s="102"/>
      <c r="DM54" s="102"/>
      <c r="DN54" s="102">
        <f>+DN52+DM53</f>
        <v>-0.13314766298237402</v>
      </c>
      <c r="DO54" s="102"/>
      <c r="DP54" s="102">
        <f>+DP52+DO53</f>
        <v>-1.8955270121411423</v>
      </c>
      <c r="DR54" s="108">
        <v>10</v>
      </c>
      <c r="DS54" s="131">
        <f>+DS29</f>
        <v>0</v>
      </c>
      <c r="DV54" s="102"/>
      <c r="DW54" s="102"/>
      <c r="DX54" s="102">
        <f>+DX52+DW53</f>
        <v>-0.11539402024829926</v>
      </c>
      <c r="DY54" s="102"/>
      <c r="DZ54" s="102">
        <f>+DZ52+DY53</f>
        <v>-0.93666801103273212</v>
      </c>
    </row>
    <row r="55" spans="1:130" x14ac:dyDescent="0.25">
      <c r="A55" s="108"/>
      <c r="C55" s="108">
        <f>+B56-B54</f>
        <v>0</v>
      </c>
      <c r="D55" s="47">
        <f>+C29</f>
        <v>0</v>
      </c>
      <c r="E55" s="102">
        <f>+D55*(E$35/180)</f>
        <v>0</v>
      </c>
      <c r="F55" s="102">
        <f>+COS(E55)*C55</f>
        <v>0</v>
      </c>
      <c r="H55" s="102">
        <f>+SIN(E55)*C55</f>
        <v>0</v>
      </c>
      <c r="K55" s="108"/>
      <c r="M55" s="108">
        <f>+L56-L54</f>
        <v>0</v>
      </c>
      <c r="N55" s="47">
        <f>+M29</f>
        <v>0</v>
      </c>
      <c r="O55" s="102">
        <f>+N55*(O$35/180)</f>
        <v>0</v>
      </c>
      <c r="P55" s="102">
        <f>+COS(O55)*M55</f>
        <v>0</v>
      </c>
      <c r="R55" s="102">
        <f>+SIN(O55)*M55</f>
        <v>0</v>
      </c>
      <c r="U55" s="108"/>
      <c r="W55" s="108">
        <f>+V56-V54</f>
        <v>0</v>
      </c>
      <c r="X55" s="47">
        <f>+W29</f>
        <v>0</v>
      </c>
      <c r="Y55" s="102">
        <f>+X55*(Y$35/180)</f>
        <v>0</v>
      </c>
      <c r="Z55" s="102">
        <f>+COS(Y55)*W55</f>
        <v>0</v>
      </c>
      <c r="AB55" s="102">
        <f>+SIN(Y55)*W55</f>
        <v>0</v>
      </c>
      <c r="AE55" s="108"/>
      <c r="AG55" s="108">
        <f>+AF56-AF54</f>
        <v>0</v>
      </c>
      <c r="AH55" s="47">
        <f>+AG29</f>
        <v>0</v>
      </c>
      <c r="AI55" s="102">
        <f>+AH55*(AI$35/180)</f>
        <v>0</v>
      </c>
      <c r="AJ55" s="102">
        <f>+COS(AI55)*AG55</f>
        <v>0</v>
      </c>
      <c r="AL55" s="102">
        <f>+SIN(AI55)*AG55</f>
        <v>0</v>
      </c>
      <c r="AO55" s="108"/>
      <c r="AQ55" s="108">
        <f>+AP56-AP54</f>
        <v>0</v>
      </c>
      <c r="AR55" s="47">
        <f>+AQ29</f>
        <v>0</v>
      </c>
      <c r="AS55" s="102">
        <f>+AR55*(AS$35/180)</f>
        <v>0</v>
      </c>
      <c r="AT55" s="102">
        <f>+COS(AS55)*AQ55</f>
        <v>0</v>
      </c>
      <c r="AV55" s="102">
        <f>+SIN(AS55)*AQ55</f>
        <v>0</v>
      </c>
      <c r="AY55" s="108"/>
      <c r="BA55" s="108">
        <f>+AZ56-AZ54</f>
        <v>4.1000000000000014</v>
      </c>
      <c r="BB55" s="47">
        <f>+BA29</f>
        <v>-11</v>
      </c>
      <c r="BC55" s="102">
        <f>+BB55*(BC$35/180)</f>
        <v>-0.19198621771937624</v>
      </c>
      <c r="BD55" s="102">
        <f>+COS(BC55)*BA55</f>
        <v>4.0246714521354239</v>
      </c>
      <c r="BF55" s="102">
        <f>+SIN(BC55)*BA55</f>
        <v>-0.78231688104383401</v>
      </c>
      <c r="BI55" s="108"/>
      <c r="BK55" s="108">
        <f>+BJ56-BJ54</f>
        <v>0</v>
      </c>
      <c r="BL55" s="47">
        <f>+BK29</f>
        <v>0</v>
      </c>
      <c r="BM55" s="102">
        <f>+BL55*(BM$35/180)</f>
        <v>0</v>
      </c>
      <c r="BN55" s="102">
        <f>+COS(BM55)*BK55</f>
        <v>0</v>
      </c>
      <c r="BP55" s="102">
        <f>+SIN(BM55)*BK55</f>
        <v>0</v>
      </c>
      <c r="BS55" s="108"/>
      <c r="BU55" s="108">
        <f>+BT56-BT54</f>
        <v>0</v>
      </c>
      <c r="BV55" s="47">
        <f>+BU29</f>
        <v>0</v>
      </c>
      <c r="BW55" s="102">
        <f>+BV55*(BW$35/180)</f>
        <v>0</v>
      </c>
      <c r="BX55" s="102">
        <f>+COS(BW55)*BU55</f>
        <v>0</v>
      </c>
      <c r="BZ55" s="102">
        <f>+SIN(BW55)*BU55</f>
        <v>0</v>
      </c>
      <c r="CC55" s="108"/>
      <c r="CE55" s="108">
        <f>+CD56-CD54</f>
        <v>3.0399999999999991</v>
      </c>
      <c r="CF55" s="47">
        <f>+CE29</f>
        <v>-8</v>
      </c>
      <c r="CG55" s="102">
        <f>+CF55*(CG$35/180)</f>
        <v>-0.13962634015954636</v>
      </c>
      <c r="CH55" s="102">
        <f>+COS(CG55)*CE55</f>
        <v>3.0104149289743729</v>
      </c>
      <c r="CJ55" s="102">
        <f>+SIN(CG55)*CE55</f>
        <v>-0.42308622691859882</v>
      </c>
      <c r="CN55" s="108"/>
      <c r="CP55" s="108">
        <f>+CO56-CO54</f>
        <v>0</v>
      </c>
      <c r="CQ55" s="47">
        <f>+CP29</f>
        <v>0</v>
      </c>
      <c r="CR55" s="102">
        <f>+CQ55*(CR$35/180)</f>
        <v>0</v>
      </c>
      <c r="CS55" s="102">
        <f>+COS(CR55)*CP55</f>
        <v>0</v>
      </c>
      <c r="CU55" s="102">
        <f>+SIN(CR55)*CP55</f>
        <v>0</v>
      </c>
      <c r="CX55" s="108"/>
      <c r="CZ55" s="108">
        <f>+CY56-CY54</f>
        <v>0</v>
      </c>
      <c r="DA55" s="47">
        <f>+CZ29</f>
        <v>0</v>
      </c>
      <c r="DB55" s="102">
        <f>+DA55*(DB$35/180)</f>
        <v>0</v>
      </c>
      <c r="DC55" s="102">
        <f>+COS(DB55)*CZ55</f>
        <v>0</v>
      </c>
      <c r="DE55" s="102">
        <f>+SIN(DB55)*CZ55</f>
        <v>0</v>
      </c>
      <c r="DH55" s="108"/>
      <c r="DJ55" s="108">
        <f>+DI56-DI54</f>
        <v>0</v>
      </c>
      <c r="DK55" s="47">
        <f>+DJ29</f>
        <v>0</v>
      </c>
      <c r="DL55" s="102">
        <f>+DK55*(DL$35/180)</f>
        <v>0</v>
      </c>
      <c r="DM55" s="102">
        <f>+COS(DL55)*DJ55</f>
        <v>0</v>
      </c>
      <c r="DO55" s="102">
        <f>+SIN(DL55)*DJ55</f>
        <v>0</v>
      </c>
      <c r="DR55" s="108"/>
      <c r="DT55" s="108">
        <f>+DS56-DS54</f>
        <v>0</v>
      </c>
      <c r="DU55" s="47">
        <f>+DT29</f>
        <v>0</v>
      </c>
      <c r="DV55" s="102">
        <f>+DU55*(DV$35/180)</f>
        <v>0</v>
      </c>
      <c r="DW55" s="102">
        <f>+COS(DV55)*DT55</f>
        <v>0</v>
      </c>
      <c r="DY55" s="102">
        <f>+SIN(DV55)*DT55</f>
        <v>0</v>
      </c>
    </row>
    <row r="56" spans="1:130" x14ac:dyDescent="0.25">
      <c r="A56" s="108">
        <v>11</v>
      </c>
      <c r="B56" s="47">
        <f>+B30</f>
        <v>0</v>
      </c>
      <c r="G56" s="102">
        <f>+G54+F55</f>
        <v>-0.14189489307923431</v>
      </c>
      <c r="I56" s="102">
        <f>+I54+H55</f>
        <v>-1.3760788945318745</v>
      </c>
      <c r="K56" s="108">
        <v>11</v>
      </c>
      <c r="L56" s="47">
        <f>+L30</f>
        <v>0</v>
      </c>
      <c r="Q56" s="102">
        <f>+Q54+P55</f>
        <v>-0.22734632227557938</v>
      </c>
      <c r="S56" s="102">
        <f>+S54+R55</f>
        <v>-2.3867856510438603</v>
      </c>
      <c r="U56" s="108">
        <v>11</v>
      </c>
      <c r="V56" s="47">
        <f>+V30</f>
        <v>0</v>
      </c>
      <c r="AA56" s="102">
        <f>+AA54+Z55</f>
        <v>-0.26554908643282715</v>
      </c>
      <c r="AC56" s="102">
        <f>+AC54+AB55</f>
        <v>-2.1751357008188483</v>
      </c>
      <c r="AE56" s="108">
        <v>11</v>
      </c>
      <c r="AF56" s="47">
        <f>+AF30</f>
        <v>0</v>
      </c>
      <c r="AK56" s="102">
        <f>+AK54+AJ55</f>
        <v>-0.60658723755378929</v>
      </c>
      <c r="AM56" s="102">
        <f>+AM54+AL55</f>
        <v>-2.4271115793275233</v>
      </c>
      <c r="AO56" s="108">
        <v>11</v>
      </c>
      <c r="AP56" s="47">
        <f>+AP30</f>
        <v>0</v>
      </c>
      <c r="AU56" s="102">
        <f>+AU54+AT55</f>
        <v>-8.1391577326847653E-2</v>
      </c>
      <c r="AW56" s="102">
        <f>+AW54+AV55</f>
        <v>-0.84528384951809343</v>
      </c>
      <c r="AY56" s="108">
        <v>11</v>
      </c>
      <c r="AZ56" s="47">
        <f>+AZ30</f>
        <v>29.5</v>
      </c>
      <c r="BE56" s="102">
        <f>+BE54+BD55</f>
        <v>29.353840923505416</v>
      </c>
      <c r="BG56" s="102">
        <f>+BG54+BF55</f>
        <v>-1.3186715843290866</v>
      </c>
      <c r="BI56" s="108">
        <v>11</v>
      </c>
      <c r="BJ56" s="47">
        <f>+BJ30</f>
        <v>0</v>
      </c>
      <c r="BO56" s="102">
        <f>+BO54+BN55</f>
        <v>-0.4565841477687016</v>
      </c>
      <c r="BQ56" s="102">
        <f>+BQ54+BP55</f>
        <v>-1.8544929716711569</v>
      </c>
      <c r="BS56" s="108">
        <v>11</v>
      </c>
      <c r="BT56" s="47">
        <f>+BT30</f>
        <v>0</v>
      </c>
      <c r="BY56" s="102">
        <f>+BY54+BX55</f>
        <v>-1.0700408219802533</v>
      </c>
      <c r="CA56" s="102">
        <f>+CA54+BZ55</f>
        <v>-1.991705679659094</v>
      </c>
      <c r="CC56" s="108">
        <v>11</v>
      </c>
      <c r="CD56" s="47">
        <f>+CD30</f>
        <v>42.94</v>
      </c>
      <c r="CI56" s="102">
        <f>+CI54+CH55</f>
        <v>42.521356052462295</v>
      </c>
      <c r="CK56" s="102">
        <f>+CK54+CJ55</f>
        <v>-3.7510156531278414</v>
      </c>
      <c r="CN56" s="108">
        <v>11</v>
      </c>
      <c r="CO56" s="47">
        <f>+CO30</f>
        <v>0</v>
      </c>
      <c r="CT56" s="102">
        <f>+CT54+CS55</f>
        <v>-0.17798955009234874</v>
      </c>
      <c r="CV56" s="102">
        <f>+CV54+CU55</f>
        <v>-2.1210333816754354</v>
      </c>
      <c r="CX56" s="108">
        <v>11</v>
      </c>
      <c r="CY56" s="47">
        <f>+CY30</f>
        <v>0</v>
      </c>
      <c r="DD56" s="102">
        <f>+DD54+DC55</f>
        <v>-0.12207259336332754</v>
      </c>
      <c r="DF56" s="102">
        <f>+DF54+DE55</f>
        <v>-1.1176362198293295</v>
      </c>
      <c r="DH56" s="108">
        <v>11</v>
      </c>
      <c r="DI56" s="47">
        <f>+DI30</f>
        <v>0</v>
      </c>
      <c r="DN56" s="102">
        <f>+DN54+DM55</f>
        <v>-0.13314766298237402</v>
      </c>
      <c r="DP56" s="102">
        <f>+DP54+DO55</f>
        <v>-1.8955270121411423</v>
      </c>
      <c r="DR56" s="108">
        <v>11</v>
      </c>
      <c r="DS56" s="47">
        <f>+DS30</f>
        <v>0</v>
      </c>
      <c r="DX56" s="102">
        <f>+DX54+DW55</f>
        <v>-0.11539402024829926</v>
      </c>
      <c r="DZ56" s="102">
        <f>+DZ54+DY55</f>
        <v>-0.93666801103273212</v>
      </c>
    </row>
    <row r="57" spans="1:130" x14ac:dyDescent="0.25">
      <c r="A57" s="108"/>
      <c r="C57" s="108">
        <f>+B58-B56</f>
        <v>13.2</v>
      </c>
      <c r="D57" s="47">
        <f>+C30</f>
        <v>0</v>
      </c>
      <c r="E57" s="102">
        <f>+D57*(E$35/180)</f>
        <v>0</v>
      </c>
      <c r="F57" s="102">
        <f>+COS(E57)*C57</f>
        <v>13.2</v>
      </c>
      <c r="H57" s="102">
        <f>+SIN(E57)*C57</f>
        <v>0</v>
      </c>
      <c r="K57" s="108"/>
      <c r="M57" s="108">
        <f>+L58-L56</f>
        <v>13.14</v>
      </c>
      <c r="N57" s="47">
        <f>+M30</f>
        <v>0</v>
      </c>
      <c r="O57" s="102">
        <f>+N57*(O$35/180)</f>
        <v>0</v>
      </c>
      <c r="P57" s="102">
        <f>+COS(O57)*M57</f>
        <v>13.14</v>
      </c>
      <c r="R57" s="102">
        <f>+SIN(O57)*M57</f>
        <v>0</v>
      </c>
      <c r="U57" s="108"/>
      <c r="W57" s="108">
        <f>+V58-V56</f>
        <v>14.3</v>
      </c>
      <c r="X57" s="47">
        <f>+W30</f>
        <v>0</v>
      </c>
      <c r="Y57" s="102">
        <f>+X57*(Y$35/180)</f>
        <v>0</v>
      </c>
      <c r="Z57" s="102">
        <f>+COS(Y57)*W57</f>
        <v>14.3</v>
      </c>
      <c r="AB57" s="102">
        <f>+SIN(Y57)*W57</f>
        <v>0</v>
      </c>
      <c r="AE57" s="108"/>
      <c r="AG57" s="108">
        <f>+AF58-AF56</f>
        <v>10.68</v>
      </c>
      <c r="AH57" s="47">
        <f>+AG30</f>
        <v>0</v>
      </c>
      <c r="AI57" s="102">
        <f>+AH57*(AI$35/180)</f>
        <v>0</v>
      </c>
      <c r="AJ57" s="102">
        <f>+COS(AI57)*AG57</f>
        <v>10.68</v>
      </c>
      <c r="AL57" s="102">
        <f>+SIN(AI57)*AG57</f>
        <v>0</v>
      </c>
      <c r="AO57" s="108"/>
      <c r="AQ57" s="108">
        <f>+AP58-AP56</f>
        <v>11.969999999999999</v>
      </c>
      <c r="AR57" s="47">
        <f>+AQ30</f>
        <v>0</v>
      </c>
      <c r="AS57" s="102">
        <f>+AR57*(AS$35/180)</f>
        <v>0</v>
      </c>
      <c r="AT57" s="102">
        <f>+COS(AS57)*AQ57</f>
        <v>11.969999999999999</v>
      </c>
      <c r="AV57" s="102">
        <f>+SIN(AS57)*AQ57</f>
        <v>0</v>
      </c>
      <c r="AY57" s="108"/>
      <c r="BA57" s="108">
        <f>+AZ58-AZ56</f>
        <v>0</v>
      </c>
      <c r="BB57" s="47">
        <f>+BA30</f>
        <v>0</v>
      </c>
      <c r="BC57" s="102">
        <f>+BB57*(BC$35/180)</f>
        <v>0</v>
      </c>
      <c r="BD57" s="102">
        <f>+COS(BC57)*BA57</f>
        <v>0</v>
      </c>
      <c r="BF57" s="102">
        <f>+SIN(BC57)*BA57</f>
        <v>0</v>
      </c>
      <c r="BI57" s="108"/>
      <c r="BK57" s="108">
        <f>+BJ58-BJ56</f>
        <v>21.07</v>
      </c>
      <c r="BL57" s="47">
        <f>+BK30</f>
        <v>0</v>
      </c>
      <c r="BM57" s="102">
        <f>+BL57*(BM$35/180)</f>
        <v>0</v>
      </c>
      <c r="BN57" s="102">
        <f>+COS(BM57)*BK57</f>
        <v>21.07</v>
      </c>
      <c r="BP57" s="102">
        <f>+SIN(BM57)*BK57</f>
        <v>0</v>
      </c>
      <c r="BS57" s="108"/>
      <c r="BU57" s="108">
        <f>+BT58-BT56</f>
        <v>14.420000000000002</v>
      </c>
      <c r="BV57" s="47">
        <f>+BU30</f>
        <v>0</v>
      </c>
      <c r="BW57" s="102">
        <f>+BV57*(BW$35/180)</f>
        <v>0</v>
      </c>
      <c r="BX57" s="102">
        <f>+COS(BW57)*BU57</f>
        <v>14.420000000000002</v>
      </c>
      <c r="BZ57" s="102">
        <f>+SIN(BW57)*BU57</f>
        <v>0</v>
      </c>
      <c r="CC57" s="108"/>
      <c r="CE57" s="108">
        <f>+CD58-CD56</f>
        <v>0</v>
      </c>
      <c r="CF57" s="47">
        <f>+CE30</f>
        <v>0</v>
      </c>
      <c r="CG57" s="102">
        <f>+CF57*(CG$35/180)</f>
        <v>0</v>
      </c>
      <c r="CH57" s="102">
        <f>+COS(CG57)*CE57</f>
        <v>0</v>
      </c>
      <c r="CJ57" s="102">
        <f>+SIN(CG57)*CE57</f>
        <v>0</v>
      </c>
      <c r="CN57" s="108"/>
      <c r="CP57" s="108">
        <f>+CO58-CO56</f>
        <v>22.43</v>
      </c>
      <c r="CQ57" s="47">
        <f>+CP30</f>
        <v>0</v>
      </c>
      <c r="CR57" s="102">
        <f>+CQ57*(CR$35/180)</f>
        <v>0</v>
      </c>
      <c r="CS57" s="102">
        <f>+COS(CR57)*CP57</f>
        <v>22.43</v>
      </c>
      <c r="CU57" s="102">
        <f>+SIN(CR57)*CP57</f>
        <v>0</v>
      </c>
      <c r="CX57" s="108"/>
      <c r="CZ57" s="108">
        <f>+CY58-CY56</f>
        <v>21.67</v>
      </c>
      <c r="DA57" s="47">
        <f>+CZ30</f>
        <v>0</v>
      </c>
      <c r="DB57" s="102">
        <f>+DA57*(DB$35/180)</f>
        <v>0</v>
      </c>
      <c r="DC57" s="102">
        <f>+COS(DB57)*CZ57</f>
        <v>21.67</v>
      </c>
      <c r="DE57" s="102">
        <f>+SIN(DB57)*CZ57</f>
        <v>0</v>
      </c>
      <c r="DH57" s="108"/>
      <c r="DJ57" s="108">
        <f>+DI58-DI56</f>
        <v>19.399999999999999</v>
      </c>
      <c r="DK57" s="47">
        <f>+DJ30</f>
        <v>0</v>
      </c>
      <c r="DL57" s="102">
        <f>+DK57*(DL$35/180)</f>
        <v>0</v>
      </c>
      <c r="DM57" s="102">
        <f>+COS(DL57)*DJ57</f>
        <v>19.399999999999999</v>
      </c>
      <c r="DO57" s="102">
        <f>+SIN(DL57)*DJ57</f>
        <v>0</v>
      </c>
      <c r="DR57" s="108"/>
      <c r="DT57" s="108">
        <f>+DS58-DS56</f>
        <v>18.07</v>
      </c>
      <c r="DU57" s="47">
        <f>+DT30</f>
        <v>0</v>
      </c>
      <c r="DV57" s="102">
        <f>+DU57*(DV$35/180)</f>
        <v>0</v>
      </c>
      <c r="DW57" s="102">
        <f>+COS(DV57)*DT57</f>
        <v>18.07</v>
      </c>
      <c r="DY57" s="102">
        <f>+SIN(DV57)*DT57</f>
        <v>0</v>
      </c>
    </row>
    <row r="58" spans="1:130" x14ac:dyDescent="0.25">
      <c r="A58" s="108">
        <v>12</v>
      </c>
      <c r="B58" s="47">
        <f>+B31</f>
        <v>13.2</v>
      </c>
      <c r="G58" s="102">
        <f>+G56+F57</f>
        <v>13.058105106920765</v>
      </c>
      <c r="I58" s="102">
        <f>+I56+H57</f>
        <v>-1.3760788945318745</v>
      </c>
      <c r="K58" s="108">
        <v>12</v>
      </c>
      <c r="L58" s="47">
        <f>+L31</f>
        <v>13.14</v>
      </c>
      <c r="Q58" s="102">
        <f>+Q56+P57</f>
        <v>12.912653677724421</v>
      </c>
      <c r="S58" s="102">
        <f>+S56+R57</f>
        <v>-2.3867856510438603</v>
      </c>
      <c r="U58" s="108">
        <v>12</v>
      </c>
      <c r="V58" s="47">
        <f>+V31</f>
        <v>14.3</v>
      </c>
      <c r="AA58" s="102">
        <f>+AA56+Z57</f>
        <v>14.034450913567174</v>
      </c>
      <c r="AC58" s="102">
        <f>+AC56+AB57</f>
        <v>-2.1751357008188483</v>
      </c>
      <c r="AE58" s="108">
        <v>12</v>
      </c>
      <c r="AF58" s="47">
        <f>+AF31</f>
        <v>10.68</v>
      </c>
      <c r="AK58" s="102">
        <f>+AK56+AJ57</f>
        <v>10.07341276244621</v>
      </c>
      <c r="AM58" s="102">
        <f>+AM56+AL57</f>
        <v>-2.4271115793275233</v>
      </c>
      <c r="AO58" s="108">
        <v>12</v>
      </c>
      <c r="AP58" s="47">
        <f>+AP31</f>
        <v>11.969999999999999</v>
      </c>
      <c r="AU58" s="102">
        <f>+AU56+AT57</f>
        <v>11.888608422673151</v>
      </c>
      <c r="AW58" s="102">
        <f>+AW56+AV57</f>
        <v>-0.84528384951809343</v>
      </c>
      <c r="AY58" s="108">
        <v>12</v>
      </c>
      <c r="AZ58" s="47">
        <f>+AZ31</f>
        <v>29.5</v>
      </c>
      <c r="BE58" s="102">
        <f>+BE56+BD57</f>
        <v>29.353840923505416</v>
      </c>
      <c r="BG58" s="102">
        <f>+BG56+BF57</f>
        <v>-1.3186715843290866</v>
      </c>
      <c r="BI58" s="108">
        <v>12</v>
      </c>
      <c r="BJ58" s="47">
        <f>+BJ31</f>
        <v>21.07</v>
      </c>
      <c r="BO58" s="102">
        <f>+BO56+BN57</f>
        <v>20.613415852231299</v>
      </c>
      <c r="BQ58" s="102">
        <f>+BQ56+BP57</f>
        <v>-1.8544929716711569</v>
      </c>
      <c r="BS58" s="108">
        <v>12</v>
      </c>
      <c r="BT58" s="47">
        <f>+BT31</f>
        <v>14.420000000000002</v>
      </c>
      <c r="BY58" s="102">
        <f>+BY56+BX57</f>
        <v>13.349959178019748</v>
      </c>
      <c r="CA58" s="102">
        <f>+CA56+BZ57</f>
        <v>-1.991705679659094</v>
      </c>
      <c r="CC58" s="108">
        <v>12</v>
      </c>
      <c r="CD58" s="47">
        <f>+CD31</f>
        <v>42.94</v>
      </c>
      <c r="CI58" s="102">
        <f>+CI56+CH57</f>
        <v>42.521356052462295</v>
      </c>
      <c r="CK58" s="102">
        <f>+CK56+CJ57</f>
        <v>-3.7510156531278414</v>
      </c>
      <c r="CN58" s="108">
        <v>12</v>
      </c>
      <c r="CO58" s="47">
        <f>+CO31</f>
        <v>22.43</v>
      </c>
      <c r="CT58" s="102">
        <f>+CT56+CS57</f>
        <v>22.252010449907651</v>
      </c>
      <c r="CV58" s="102">
        <f>+CV56+CU57</f>
        <v>-2.1210333816754354</v>
      </c>
      <c r="CX58" s="108">
        <v>12</v>
      </c>
      <c r="CY58" s="47">
        <f>+CY31</f>
        <v>21.67</v>
      </c>
      <c r="DD58" s="102">
        <f>+DD56+DC57</f>
        <v>21.547927406636674</v>
      </c>
      <c r="DF58" s="102">
        <f>+DF56+DE57</f>
        <v>-1.1176362198293295</v>
      </c>
      <c r="DH58" s="108">
        <v>12</v>
      </c>
      <c r="DI58" s="47">
        <f>+DI31</f>
        <v>19.399999999999999</v>
      </c>
      <c r="DN58" s="102">
        <f>+DN56+DM57</f>
        <v>19.266852337017625</v>
      </c>
      <c r="DP58" s="102">
        <f>+DP56+DO57</f>
        <v>-1.8955270121411423</v>
      </c>
      <c r="DR58" s="108">
        <v>12</v>
      </c>
      <c r="DS58" s="47">
        <f>+DS31</f>
        <v>18.07</v>
      </c>
      <c r="DX58" s="102">
        <f>+DX56+DW57</f>
        <v>17.954605979751701</v>
      </c>
      <c r="DZ58" s="102">
        <f>+DZ56+DY57</f>
        <v>-0.93666801103273212</v>
      </c>
    </row>
    <row r="59" spans="1:130" x14ac:dyDescent="0.25">
      <c r="A59" s="108"/>
      <c r="C59" s="108">
        <f>+B60-B58</f>
        <v>2.202307692307695</v>
      </c>
      <c r="D59" s="47">
        <f>+C31</f>
        <v>-6.666666666666667</v>
      </c>
      <c r="E59" s="102">
        <f>+D59*(E$35/180)</f>
        <v>-0.11635528346628864</v>
      </c>
      <c r="F59" s="102">
        <f>+COS(E59)*C59</f>
        <v>2.1874164755501435</v>
      </c>
      <c r="H59" s="102">
        <f>+SIN(E59)*C59</f>
        <v>-0.25567231780041122</v>
      </c>
      <c r="K59" s="108"/>
      <c r="M59" s="108">
        <f>+L60-L58</f>
        <v>-13.14</v>
      </c>
      <c r="N59" s="47">
        <f>+M31</f>
        <v>-10.333333333333334</v>
      </c>
      <c r="O59" s="102">
        <f>+N59*(O$35/180)</f>
        <v>-0.1803506893727474</v>
      </c>
      <c r="P59" s="102">
        <f>+COS(O59)*M59</f>
        <v>-12.926880349586423</v>
      </c>
      <c r="R59" s="102">
        <f>+SIN(O59)*M59</f>
        <v>2.3569820592181903</v>
      </c>
      <c r="U59" s="108"/>
      <c r="W59" s="108">
        <f>+V60-V58</f>
        <v>-14.3</v>
      </c>
      <c r="X59" s="47">
        <f>+W31</f>
        <v>-17.2</v>
      </c>
      <c r="Y59" s="102">
        <f>+X59*(Y$35/180)</f>
        <v>-0.30019663134302466</v>
      </c>
      <c r="Z59" s="102">
        <f>+COS(Y59)*W59</f>
        <v>-13.660480578349514</v>
      </c>
      <c r="AB59" s="102">
        <f>+SIN(Y59)*W59</f>
        <v>4.2286251156298675</v>
      </c>
      <c r="AE59" s="108"/>
      <c r="AG59" s="108">
        <f>+AF60-AF58</f>
        <v>-10.68</v>
      </c>
      <c r="AH59" s="47">
        <f>+AG31</f>
        <v>-39</v>
      </c>
      <c r="AI59" s="102">
        <f>+AH59*(AI$35/180)</f>
        <v>-0.68067840827778847</v>
      </c>
      <c r="AJ59" s="102">
        <f>+COS(AI59)*AG59</f>
        <v>-8.2999188683604483</v>
      </c>
      <c r="AL59" s="102">
        <f>+SIN(AI59)*AG59</f>
        <v>6.7211417764122627</v>
      </c>
      <c r="AO59" s="108"/>
      <c r="AQ59" s="108">
        <f>+AP60-AP58</f>
        <v>-11.969999999999999</v>
      </c>
      <c r="AR59" s="47">
        <f>+AQ31</f>
        <v>-11</v>
      </c>
      <c r="AS59" s="102">
        <f>+AR59*(AS$35/180)</f>
        <v>-0.19198621771937624</v>
      </c>
      <c r="AT59" s="102">
        <f>+COS(AS59)*AQ59</f>
        <v>-11.750077385868536</v>
      </c>
      <c r="AV59" s="102">
        <f>+SIN(AS59)*AQ59</f>
        <v>2.2839836746572413</v>
      </c>
      <c r="AY59" s="108"/>
      <c r="BA59" s="108">
        <f>+AZ60-AZ58</f>
        <v>-29.5</v>
      </c>
      <c r="BB59" s="47">
        <f>+BA31</f>
        <v>-3.4444444444444446</v>
      </c>
      <c r="BC59" s="102">
        <f>+BB59*(BC$35/180)</f>
        <v>-6.0116896457582468E-2</v>
      </c>
      <c r="BD59" s="102">
        <f>+COS(BC59)*BA59</f>
        <v>-29.446708944287927</v>
      </c>
      <c r="BF59" s="102">
        <f>+SIN(BC59)*BA59</f>
        <v>1.7723804192084212</v>
      </c>
      <c r="BI59" s="108"/>
      <c r="BK59" s="108">
        <f>+BJ60-BJ58</f>
        <v>-21.07</v>
      </c>
      <c r="BL59" s="47">
        <f>+BK31</f>
        <v>-19.428571428571427</v>
      </c>
      <c r="BM59" s="102">
        <f>+BL59*(BM$35/180)</f>
        <v>-0.33909254038746972</v>
      </c>
      <c r="BN59" s="102">
        <f>+COS(BM59)*BK59</f>
        <v>-19.870208954281086</v>
      </c>
      <c r="BP59" s="102">
        <f>+SIN(BM59)*BK59</f>
        <v>7.008544507471421</v>
      </c>
      <c r="BS59" s="108"/>
      <c r="BU59" s="108">
        <f>+BT60-BT58</f>
        <v>-14.420000000000002</v>
      </c>
      <c r="BV59" s="47">
        <f>+BU31</f>
        <v>-29</v>
      </c>
      <c r="BW59" s="102">
        <f>+BV59*(BW$35/180)</f>
        <v>-0.50614548307835561</v>
      </c>
      <c r="BX59" s="102">
        <f>+COS(BW59)*BU59</f>
        <v>-12.612016176950089</v>
      </c>
      <c r="BZ59" s="102">
        <f>+SIN(BW59)*BU59</f>
        <v>6.9909547239521812</v>
      </c>
      <c r="CC59" s="108"/>
      <c r="CE59" s="108">
        <f>+CD60-CD58</f>
        <v>7.4600000000000009</v>
      </c>
      <c r="CF59" s="47">
        <f>+CE31</f>
        <v>-7.7777777777777777</v>
      </c>
      <c r="CG59" s="102">
        <f>+CF59*(CG$35/180)</f>
        <v>-0.13574783071067006</v>
      </c>
      <c r="CH59" s="102">
        <f>+COS(CG59)*CE59</f>
        <v>7.3913710091017473</v>
      </c>
      <c r="CJ59" s="102">
        <f>+SIN(CG59)*CE59</f>
        <v>-1.0095714961359781</v>
      </c>
      <c r="CN59" s="108"/>
      <c r="CP59" s="108">
        <f>+CO60-CO58</f>
        <v>-22.43</v>
      </c>
      <c r="CQ59" s="47">
        <f>+CP31</f>
        <v>-7</v>
      </c>
      <c r="CR59" s="102">
        <f>+CQ59*(CR$35/180)</f>
        <v>-0.12217304763960307</v>
      </c>
      <c r="CS59" s="102">
        <f>+COS(CR59)*CP59</f>
        <v>-22.262810181314851</v>
      </c>
      <c r="CU59" s="102">
        <f>+SIN(CR59)*CP59</f>
        <v>2.7335293725774577</v>
      </c>
      <c r="CX59" s="108"/>
      <c r="CZ59" s="108">
        <f>+CY60-CY58</f>
        <v>-21.67</v>
      </c>
      <c r="DA59" s="47">
        <f>+CZ31</f>
        <v>-3.8333333333333335</v>
      </c>
      <c r="DB59" s="102">
        <f>+DA59*(DB$35/180)</f>
        <v>-6.6904287993115971E-2</v>
      </c>
      <c r="DC59" s="102">
        <f>+COS(DB59)*CZ59</f>
        <v>-21.621518637387318</v>
      </c>
      <c r="DE59" s="102">
        <f>+SIN(DB59)*CZ59</f>
        <v>1.4487345557806388</v>
      </c>
      <c r="DH59" s="108"/>
      <c r="DJ59" s="108">
        <f>+DI60-DI58</f>
        <v>-19.399999999999999</v>
      </c>
      <c r="DK59" s="47">
        <f>+DJ31</f>
        <v>-9</v>
      </c>
      <c r="DL59" s="102">
        <f>+DK59*(DL$35/180)</f>
        <v>-0.15707963267948966</v>
      </c>
      <c r="DM59" s="102">
        <f>+COS(DL59)*DJ59</f>
        <v>-19.16115380754567</v>
      </c>
      <c r="DO59" s="102">
        <f>+SIN(DL59)*DJ59</f>
        <v>3.0348286217804787</v>
      </c>
      <c r="DR59" s="108"/>
      <c r="DT59" s="108">
        <f>+DS60-DS58</f>
        <v>-18.07</v>
      </c>
      <c r="DU59" s="47">
        <f>+DT31</f>
        <v>-14</v>
      </c>
      <c r="DV59" s="102">
        <f>+DU59*(DV$35/180)</f>
        <v>-0.24434609527920614</v>
      </c>
      <c r="DW59" s="102">
        <f>+COS(DV59)*DT59</f>
        <v>-17.533243773807257</v>
      </c>
      <c r="DY59" s="102">
        <f>+SIN(DV59)*DT59</f>
        <v>4.3715286534859956</v>
      </c>
    </row>
    <row r="60" spans="1:130" x14ac:dyDescent="0.25">
      <c r="A60" s="108">
        <v>13</v>
      </c>
      <c r="B60" s="1">
        <f>+B32</f>
        <v>15.402307692307694</v>
      </c>
      <c r="G60" s="102">
        <f>+G58+F59</f>
        <v>15.245521582470909</v>
      </c>
      <c r="I60" s="102">
        <f>+I58+H59</f>
        <v>-1.6317512123322857</v>
      </c>
      <c r="K60" s="108">
        <v>13</v>
      </c>
      <c r="L60" s="1">
        <f>+L32</f>
        <v>0</v>
      </c>
      <c r="Q60" s="102">
        <f>+Q58+P59</f>
        <v>-1.4226671862001439E-2</v>
      </c>
      <c r="S60" s="102">
        <f>+S58+R59</f>
        <v>-2.980359182567005E-2</v>
      </c>
      <c r="U60" s="108">
        <v>13</v>
      </c>
      <c r="V60" s="1">
        <f>+V32</f>
        <v>0</v>
      </c>
      <c r="AA60" s="102">
        <f>+AA58+Z59</f>
        <v>0.37397033521765977</v>
      </c>
      <c r="AC60" s="102">
        <f>+AC58+AB59</f>
        <v>2.0534894148110192</v>
      </c>
      <c r="AE60" s="108">
        <v>13</v>
      </c>
      <c r="AF60" s="1">
        <f>+AF32</f>
        <v>0</v>
      </c>
      <c r="AK60" s="102">
        <f>+AK58+AJ59</f>
        <v>1.7734938940857621</v>
      </c>
      <c r="AM60" s="102">
        <f>+AM58+AL59</f>
        <v>4.294030197084739</v>
      </c>
      <c r="AO60" s="108">
        <v>13</v>
      </c>
      <c r="AP60" s="1">
        <f>+AP32</f>
        <v>0</v>
      </c>
      <c r="AU60" s="102">
        <f>+AU58+AT59</f>
        <v>0.13853103680461487</v>
      </c>
      <c r="AW60" s="102">
        <f>+AW58+AV59</f>
        <v>1.4386998251391478</v>
      </c>
      <c r="AY60" s="108">
        <v>13</v>
      </c>
      <c r="AZ60" s="1">
        <f>+AZ32</f>
        <v>0</v>
      </c>
      <c r="BE60" s="102">
        <f>+BE58+BD59</f>
        <v>-9.2868020782510996E-2</v>
      </c>
      <c r="BG60" s="102">
        <f>+BG58+BF59</f>
        <v>0.45370883487933455</v>
      </c>
      <c r="BI60" s="108">
        <v>13</v>
      </c>
      <c r="BJ60" s="1">
        <f>+BJ32</f>
        <v>0</v>
      </c>
      <c r="BO60" s="102">
        <f>+BO58+BN59</f>
        <v>0.74320689795021266</v>
      </c>
      <c r="BQ60" s="102">
        <f>+BQ58+BP59</f>
        <v>5.1540515358002637</v>
      </c>
      <c r="BS60" s="108">
        <v>13</v>
      </c>
      <c r="BT60" s="1">
        <f>+BT32</f>
        <v>0</v>
      </c>
      <c r="BY60" s="102">
        <f>+BY58+BX59</f>
        <v>0.73794300106965949</v>
      </c>
      <c r="CA60" s="102">
        <f>+CA58+BZ59</f>
        <v>4.9992490442930873</v>
      </c>
      <c r="CC60" s="108">
        <v>13</v>
      </c>
      <c r="CD60" s="1">
        <f>+CD32</f>
        <v>50.4</v>
      </c>
      <c r="CI60" s="102">
        <f>+CI58+CH59</f>
        <v>49.912727061564041</v>
      </c>
      <c r="CK60" s="102">
        <f>+CK58+CJ59</f>
        <v>-4.7605871492638192</v>
      </c>
      <c r="CN60" s="108">
        <v>13</v>
      </c>
      <c r="CO60" s="1">
        <f>+CO32</f>
        <v>0</v>
      </c>
      <c r="CT60" s="102">
        <f>+CT58+CS59</f>
        <v>-1.0799731407200142E-2</v>
      </c>
      <c r="CV60" s="102">
        <f>+CV58+CU59</f>
        <v>0.61249599090202222</v>
      </c>
      <c r="CX60" s="108">
        <v>13</v>
      </c>
      <c r="CY60" s="1">
        <f>+CY32</f>
        <v>0</v>
      </c>
      <c r="DD60" s="102">
        <f>+DD58+DC59</f>
        <v>-7.3591230750643888E-2</v>
      </c>
      <c r="DF60" s="102">
        <f>+DF58+DE59</f>
        <v>0.33109833595130933</v>
      </c>
      <c r="DH60" s="108">
        <v>13</v>
      </c>
      <c r="DI60" s="1">
        <f>+DI32</f>
        <v>0</v>
      </c>
      <c r="DN60" s="102">
        <f>+DN58+DM59</f>
        <v>0.10569852947195457</v>
      </c>
      <c r="DP60" s="102">
        <f>+DP58+DO59</f>
        <v>1.1393016096393365</v>
      </c>
      <c r="DR60" s="108">
        <v>13</v>
      </c>
      <c r="DS60" s="1">
        <f>+DS32</f>
        <v>0</v>
      </c>
      <c r="DX60" s="102">
        <f>+DX58+DW59</f>
        <v>0.42136220594444396</v>
      </c>
      <c r="DZ60" s="102">
        <f>+DZ58+DY59</f>
        <v>3.4348606424532635</v>
      </c>
    </row>
  </sheetData>
  <mergeCells count="39">
    <mergeCell ref="CF18:CG18"/>
    <mergeCell ref="AF18:AG18"/>
    <mergeCell ref="AH18:AI18"/>
    <mergeCell ref="AP18:AQ18"/>
    <mergeCell ref="AR18:AS18"/>
    <mergeCell ref="BV18:BW18"/>
    <mergeCell ref="CD18:CE18"/>
    <mergeCell ref="BT18:BU18"/>
    <mergeCell ref="DS18:DT18"/>
    <mergeCell ref="DU18:DV18"/>
    <mergeCell ref="CO18:CP18"/>
    <mergeCell ref="CQ18:CR18"/>
    <mergeCell ref="CY18:CZ18"/>
    <mergeCell ref="DA18:DB18"/>
    <mergeCell ref="DI18:DJ18"/>
    <mergeCell ref="DK18:DL18"/>
    <mergeCell ref="B1:C1"/>
    <mergeCell ref="AZ18:BA18"/>
    <mergeCell ref="BB18:BC18"/>
    <mergeCell ref="BJ18:BK18"/>
    <mergeCell ref="BL18:BM18"/>
    <mergeCell ref="H1:I1"/>
    <mergeCell ref="J1:K1"/>
    <mergeCell ref="L1:M1"/>
    <mergeCell ref="B18:C18"/>
    <mergeCell ref="D18:E18"/>
    <mergeCell ref="L18:M18"/>
    <mergeCell ref="N18:O18"/>
    <mergeCell ref="V18:W18"/>
    <mergeCell ref="D1:E1"/>
    <mergeCell ref="F1:G1"/>
    <mergeCell ref="Z1:AA1"/>
    <mergeCell ref="X18:Y18"/>
    <mergeCell ref="N1:O1"/>
    <mergeCell ref="P1:Q1"/>
    <mergeCell ref="R1:S1"/>
    <mergeCell ref="T1:U1"/>
    <mergeCell ref="V1:W1"/>
    <mergeCell ref="X1:Y1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32"/>
  <sheetViews>
    <sheetView topLeftCell="A2" workbookViewId="0">
      <selection activeCell="K19" sqref="K19"/>
    </sheetView>
  </sheetViews>
  <sheetFormatPr baseColWidth="10" defaultColWidth="12.7109375" defaultRowHeight="15" x14ac:dyDescent="0.25"/>
  <cols>
    <col min="1" max="16384" width="12.7109375" style="28"/>
  </cols>
  <sheetData>
    <row r="3" spans="1:24" ht="15.75" thickBot="1" x14ac:dyDescent="0.3">
      <c r="C3" s="29"/>
    </row>
    <row r="4" spans="1:24" ht="15.75" thickBot="1" x14ac:dyDescent="0.3">
      <c r="A4" s="268" t="s">
        <v>23</v>
      </c>
      <c r="B4" s="284" t="s">
        <v>6</v>
      </c>
      <c r="C4" s="275" t="s">
        <v>0</v>
      </c>
      <c r="D4" s="276"/>
      <c r="E4" s="276"/>
      <c r="F4" s="276"/>
      <c r="G4" s="276"/>
      <c r="H4" s="277"/>
      <c r="I4" s="360" t="s">
        <v>1</v>
      </c>
      <c r="J4" s="361"/>
      <c r="K4" s="361"/>
      <c r="L4" s="361"/>
      <c r="M4" s="361"/>
      <c r="N4" s="362"/>
      <c r="O4" s="363" t="s">
        <v>2</v>
      </c>
      <c r="P4" s="361"/>
      <c r="Q4" s="361"/>
      <c r="R4" s="361"/>
      <c r="S4" s="361"/>
      <c r="T4" s="364"/>
      <c r="U4" s="294" t="s">
        <v>24</v>
      </c>
      <c r="V4" s="290" t="s">
        <v>25</v>
      </c>
      <c r="W4" s="336" t="s">
        <v>26</v>
      </c>
      <c r="X4" s="278" t="s">
        <v>147</v>
      </c>
    </row>
    <row r="5" spans="1:24" x14ac:dyDescent="0.25">
      <c r="A5" s="326"/>
      <c r="B5" s="285"/>
      <c r="C5" s="268" t="s">
        <v>3</v>
      </c>
      <c r="D5" s="269"/>
      <c r="E5" s="268" t="s">
        <v>4</v>
      </c>
      <c r="F5" s="269"/>
      <c r="G5" s="268" t="s">
        <v>5</v>
      </c>
      <c r="H5" s="269"/>
      <c r="I5" s="268" t="s">
        <v>3</v>
      </c>
      <c r="J5" s="269"/>
      <c r="K5" s="268" t="s">
        <v>4</v>
      </c>
      <c r="L5" s="269"/>
      <c r="M5" s="268" t="s">
        <v>5</v>
      </c>
      <c r="N5" s="269"/>
      <c r="O5" s="268" t="s">
        <v>3</v>
      </c>
      <c r="P5" s="269"/>
      <c r="Q5" s="268" t="s">
        <v>4</v>
      </c>
      <c r="R5" s="269"/>
      <c r="S5" s="268" t="s">
        <v>5</v>
      </c>
      <c r="T5" s="284"/>
      <c r="U5" s="295"/>
      <c r="V5" s="291"/>
      <c r="W5" s="337"/>
      <c r="X5" s="279"/>
    </row>
    <row r="6" spans="1:24" ht="15.75" thickBot="1" x14ac:dyDescent="0.3">
      <c r="A6" s="327"/>
      <c r="B6" s="286"/>
      <c r="C6" s="55" t="s">
        <v>22</v>
      </c>
      <c r="D6" s="9" t="s">
        <v>21</v>
      </c>
      <c r="E6" s="55" t="s">
        <v>22</v>
      </c>
      <c r="F6" s="9" t="s">
        <v>21</v>
      </c>
      <c r="G6" s="55" t="s">
        <v>22</v>
      </c>
      <c r="H6" s="9" t="s">
        <v>21</v>
      </c>
      <c r="I6" s="30" t="s">
        <v>22</v>
      </c>
      <c r="J6" s="31" t="s">
        <v>21</v>
      </c>
      <c r="K6" s="55" t="s">
        <v>22</v>
      </c>
      <c r="L6" s="9" t="s">
        <v>21</v>
      </c>
      <c r="M6" s="55" t="s">
        <v>22</v>
      </c>
      <c r="N6" s="9" t="s">
        <v>21</v>
      </c>
      <c r="O6" s="55" t="s">
        <v>22</v>
      </c>
      <c r="P6" s="9" t="s">
        <v>21</v>
      </c>
      <c r="Q6" s="55" t="s">
        <v>22</v>
      </c>
      <c r="R6" s="9" t="s">
        <v>21</v>
      </c>
      <c r="S6" s="55" t="s">
        <v>22</v>
      </c>
      <c r="T6" s="52" t="s">
        <v>21</v>
      </c>
      <c r="U6" s="296"/>
      <c r="V6" s="292"/>
      <c r="W6" s="338"/>
      <c r="X6" s="280"/>
    </row>
    <row r="7" spans="1:24" x14ac:dyDescent="0.25">
      <c r="A7" s="32">
        <v>0.27638888888888885</v>
      </c>
      <c r="B7" s="50" t="s">
        <v>7</v>
      </c>
      <c r="C7" s="34">
        <v>10.89</v>
      </c>
      <c r="D7" s="35">
        <v>25</v>
      </c>
      <c r="E7" s="34">
        <v>20.75</v>
      </c>
      <c r="F7" s="35">
        <v>28</v>
      </c>
      <c r="G7" s="7" t="s">
        <v>152</v>
      </c>
      <c r="H7" s="67">
        <v>30</v>
      </c>
      <c r="I7" s="34">
        <v>13.36</v>
      </c>
      <c r="J7" s="35">
        <v>26</v>
      </c>
      <c r="K7" s="68">
        <v>23.97</v>
      </c>
      <c r="L7" s="35">
        <v>24</v>
      </c>
      <c r="M7" s="7" t="s">
        <v>152</v>
      </c>
      <c r="N7" s="35">
        <v>31</v>
      </c>
      <c r="O7" s="34">
        <v>12.66</v>
      </c>
      <c r="P7" s="35">
        <v>25</v>
      </c>
      <c r="Q7" s="34">
        <v>18.2</v>
      </c>
      <c r="R7" s="35">
        <v>25</v>
      </c>
      <c r="S7" s="7" t="s">
        <v>152</v>
      </c>
      <c r="T7" s="67">
        <v>30</v>
      </c>
      <c r="U7" s="37">
        <v>25</v>
      </c>
      <c r="V7" s="38" t="s">
        <v>27</v>
      </c>
      <c r="W7" s="39">
        <v>1</v>
      </c>
      <c r="X7" s="359" t="s">
        <v>148</v>
      </c>
    </row>
    <row r="8" spans="1:24" x14ac:dyDescent="0.25">
      <c r="A8" s="40">
        <v>0.29444444444444445</v>
      </c>
      <c r="B8" s="51" t="s">
        <v>8</v>
      </c>
      <c r="C8" s="3">
        <v>8.3999999999999986</v>
      </c>
      <c r="D8" s="14">
        <v>25</v>
      </c>
      <c r="E8" s="3">
        <v>4.8499999999999996</v>
      </c>
      <c r="F8" s="14">
        <v>27</v>
      </c>
      <c r="G8" s="7" t="s">
        <v>152</v>
      </c>
      <c r="H8" s="41">
        <v>30</v>
      </c>
      <c r="I8" s="3">
        <v>6.6199999999999992</v>
      </c>
      <c r="J8" s="14">
        <v>25</v>
      </c>
      <c r="K8" s="42">
        <v>7.9600000000000009</v>
      </c>
      <c r="L8" s="14">
        <v>26</v>
      </c>
      <c r="M8" s="7" t="s">
        <v>152</v>
      </c>
      <c r="N8" s="14">
        <v>30</v>
      </c>
      <c r="O8" s="3">
        <v>5.42</v>
      </c>
      <c r="P8" s="14">
        <v>26</v>
      </c>
      <c r="Q8" s="3">
        <v>7.1</v>
      </c>
      <c r="R8" s="14">
        <v>25</v>
      </c>
      <c r="S8" s="7" t="s">
        <v>152</v>
      </c>
      <c r="T8" s="41">
        <v>30</v>
      </c>
      <c r="U8" s="57">
        <v>26</v>
      </c>
      <c r="V8" s="43" t="s">
        <v>42</v>
      </c>
      <c r="W8" s="58">
        <v>2</v>
      </c>
      <c r="X8" s="282"/>
    </row>
    <row r="9" spans="1:24" x14ac:dyDescent="0.25">
      <c r="A9" s="40">
        <v>0.30972222222222223</v>
      </c>
      <c r="B9" s="51" t="s">
        <v>9</v>
      </c>
      <c r="C9" s="3">
        <v>8.1000000000000014</v>
      </c>
      <c r="D9" s="14">
        <v>24</v>
      </c>
      <c r="E9" s="3">
        <v>12.100000000000001</v>
      </c>
      <c r="F9" s="14">
        <v>25</v>
      </c>
      <c r="G9" s="7" t="s">
        <v>152</v>
      </c>
      <c r="H9" s="41">
        <v>29</v>
      </c>
      <c r="I9" s="3">
        <v>13.670000000000002</v>
      </c>
      <c r="J9" s="14">
        <v>25</v>
      </c>
      <c r="K9" s="42">
        <v>7.3000000000000007</v>
      </c>
      <c r="L9" s="14">
        <v>25</v>
      </c>
      <c r="M9" s="7" t="s">
        <v>152</v>
      </c>
      <c r="N9" s="14">
        <v>30</v>
      </c>
      <c r="O9" s="3">
        <v>12.77</v>
      </c>
      <c r="P9" s="14">
        <v>26</v>
      </c>
      <c r="Q9" s="3">
        <v>9.3500000000000014</v>
      </c>
      <c r="R9" s="14">
        <v>26</v>
      </c>
      <c r="S9" s="7" t="s">
        <v>152</v>
      </c>
      <c r="T9" s="41">
        <v>30</v>
      </c>
      <c r="U9" s="57">
        <v>26</v>
      </c>
      <c r="V9" s="43" t="s">
        <v>44</v>
      </c>
      <c r="W9" s="58">
        <v>2</v>
      </c>
      <c r="X9" s="282"/>
    </row>
    <row r="10" spans="1:24" x14ac:dyDescent="0.25">
      <c r="A10" s="40">
        <v>0.31597222222222221</v>
      </c>
      <c r="B10" s="51" t="s">
        <v>10</v>
      </c>
      <c r="C10" s="3">
        <v>7.5</v>
      </c>
      <c r="D10" s="14">
        <v>25</v>
      </c>
      <c r="E10" s="3">
        <v>21.55</v>
      </c>
      <c r="F10" s="14">
        <v>27</v>
      </c>
      <c r="G10" s="7" t="s">
        <v>152</v>
      </c>
      <c r="H10" s="41">
        <v>30</v>
      </c>
      <c r="I10" s="3">
        <v>17.350000000000001</v>
      </c>
      <c r="J10" s="14">
        <v>25</v>
      </c>
      <c r="K10" s="42">
        <v>21.06</v>
      </c>
      <c r="L10" s="14">
        <v>25</v>
      </c>
      <c r="M10" s="7" t="s">
        <v>152</v>
      </c>
      <c r="N10" s="14">
        <v>29</v>
      </c>
      <c r="O10" s="3">
        <v>9.2100000000000009</v>
      </c>
      <c r="P10" s="14">
        <v>25</v>
      </c>
      <c r="Q10" s="3">
        <v>21.63</v>
      </c>
      <c r="R10" s="14">
        <v>27</v>
      </c>
      <c r="S10" s="7" t="s">
        <v>152</v>
      </c>
      <c r="T10" s="41">
        <v>30</v>
      </c>
      <c r="U10" s="57">
        <v>27</v>
      </c>
      <c r="V10" s="43" t="s">
        <v>42</v>
      </c>
      <c r="W10" s="58">
        <v>2</v>
      </c>
      <c r="X10" s="282"/>
    </row>
    <row r="11" spans="1:24" x14ac:dyDescent="0.25">
      <c r="A11" s="40">
        <v>0.33402777777777781</v>
      </c>
      <c r="B11" s="51" t="s">
        <v>11</v>
      </c>
      <c r="C11" s="3">
        <v>5.17</v>
      </c>
      <c r="D11" s="14">
        <v>25</v>
      </c>
      <c r="E11" s="3">
        <v>9.9499999999999993</v>
      </c>
      <c r="F11" s="14">
        <v>25</v>
      </c>
      <c r="G11" s="7" t="s">
        <v>152</v>
      </c>
      <c r="H11" s="41">
        <v>28</v>
      </c>
      <c r="I11" s="3">
        <v>9.5599999999999987</v>
      </c>
      <c r="J11" s="14">
        <v>25</v>
      </c>
      <c r="K11" s="42">
        <v>5.15</v>
      </c>
      <c r="L11" s="14">
        <v>26</v>
      </c>
      <c r="M11" s="7" t="s">
        <v>152</v>
      </c>
      <c r="N11" s="14">
        <v>30</v>
      </c>
      <c r="O11" s="3">
        <v>5.5399999999999991</v>
      </c>
      <c r="P11" s="14">
        <v>26</v>
      </c>
      <c r="Q11" s="3">
        <v>6</v>
      </c>
      <c r="R11" s="14">
        <v>27</v>
      </c>
      <c r="S11" s="7" t="s">
        <v>152</v>
      </c>
      <c r="T11" s="41">
        <v>29</v>
      </c>
      <c r="U11" s="57">
        <v>26</v>
      </c>
      <c r="V11" s="43" t="s">
        <v>27</v>
      </c>
      <c r="W11" s="58">
        <v>2</v>
      </c>
      <c r="X11" s="282"/>
    </row>
    <row r="12" spans="1:24" x14ac:dyDescent="0.25">
      <c r="A12" s="40">
        <v>0.34236111111111112</v>
      </c>
      <c r="B12" s="51" t="s">
        <v>12</v>
      </c>
      <c r="C12" s="3">
        <v>7.9399999999999995</v>
      </c>
      <c r="D12" s="14">
        <v>25</v>
      </c>
      <c r="E12" s="3">
        <v>23.67</v>
      </c>
      <c r="F12" s="14">
        <v>27</v>
      </c>
      <c r="G12" s="330" t="s">
        <v>38</v>
      </c>
      <c r="H12" s="335"/>
      <c r="I12" s="3">
        <v>14.780000000000001</v>
      </c>
      <c r="J12" s="14">
        <v>25</v>
      </c>
      <c r="K12" s="42">
        <v>23.7</v>
      </c>
      <c r="L12" s="14">
        <v>27</v>
      </c>
      <c r="M12" s="330" t="s">
        <v>38</v>
      </c>
      <c r="N12" s="331"/>
      <c r="O12" s="3">
        <v>6.1999999999999993</v>
      </c>
      <c r="P12" s="14">
        <v>26</v>
      </c>
      <c r="Q12" s="3">
        <v>29.97</v>
      </c>
      <c r="R12" s="14">
        <v>30</v>
      </c>
      <c r="S12" s="330" t="s">
        <v>38</v>
      </c>
      <c r="T12" s="331"/>
      <c r="U12" s="57">
        <v>26</v>
      </c>
      <c r="V12" s="43" t="s">
        <v>44</v>
      </c>
      <c r="W12" s="58">
        <v>2</v>
      </c>
      <c r="X12" s="282"/>
    </row>
    <row r="13" spans="1:24" x14ac:dyDescent="0.25">
      <c r="A13" s="40">
        <v>0.3611111111111111</v>
      </c>
      <c r="B13" s="51" t="s">
        <v>13</v>
      </c>
      <c r="C13" s="3">
        <v>8.5599999999999987</v>
      </c>
      <c r="D13" s="14">
        <v>26</v>
      </c>
      <c r="E13" s="3">
        <v>25.700000000000003</v>
      </c>
      <c r="F13" s="14">
        <v>30</v>
      </c>
      <c r="G13" s="330" t="s">
        <v>38</v>
      </c>
      <c r="H13" s="335"/>
      <c r="I13" s="3">
        <v>13.879999999999999</v>
      </c>
      <c r="J13" s="14">
        <v>25</v>
      </c>
      <c r="K13" s="42">
        <v>22.9</v>
      </c>
      <c r="L13" s="14">
        <v>29</v>
      </c>
      <c r="M13" s="330" t="s">
        <v>38</v>
      </c>
      <c r="N13" s="331"/>
      <c r="O13" s="3">
        <v>7.8900000000000006</v>
      </c>
      <c r="P13" s="14">
        <v>25</v>
      </c>
      <c r="Q13" s="3">
        <v>23.5</v>
      </c>
      <c r="R13" s="14">
        <v>29</v>
      </c>
      <c r="S13" s="330" t="s">
        <v>38</v>
      </c>
      <c r="T13" s="331"/>
      <c r="U13" s="57">
        <v>26</v>
      </c>
      <c r="V13" s="43" t="s">
        <v>92</v>
      </c>
      <c r="W13" s="58">
        <v>3</v>
      </c>
      <c r="X13" s="282"/>
    </row>
    <row r="14" spans="1:24" x14ac:dyDescent="0.25">
      <c r="A14" s="40">
        <v>0.38125000000000003</v>
      </c>
      <c r="B14" s="51" t="s">
        <v>14</v>
      </c>
      <c r="C14" s="3">
        <v>5.85</v>
      </c>
      <c r="D14" s="14">
        <v>25</v>
      </c>
      <c r="E14" s="3">
        <v>22.65</v>
      </c>
      <c r="F14" s="14">
        <v>29</v>
      </c>
      <c r="G14" s="7" t="s">
        <v>152</v>
      </c>
      <c r="H14" s="41">
        <v>30</v>
      </c>
      <c r="I14" s="3">
        <v>10.98</v>
      </c>
      <c r="J14" s="14">
        <v>25</v>
      </c>
      <c r="K14" s="42">
        <v>22.72</v>
      </c>
      <c r="L14" s="14">
        <v>29</v>
      </c>
      <c r="M14" s="7" t="s">
        <v>152</v>
      </c>
      <c r="N14" s="14">
        <v>31</v>
      </c>
      <c r="O14" s="3">
        <v>4.8100000000000005</v>
      </c>
      <c r="P14" s="14">
        <v>26</v>
      </c>
      <c r="Q14" s="3">
        <v>24.15</v>
      </c>
      <c r="R14" s="14">
        <v>29</v>
      </c>
      <c r="S14" s="7" t="s">
        <v>152</v>
      </c>
      <c r="T14" s="41">
        <v>30</v>
      </c>
      <c r="U14" s="57">
        <v>26</v>
      </c>
      <c r="V14" s="43" t="s">
        <v>27</v>
      </c>
      <c r="W14" s="58">
        <v>2</v>
      </c>
      <c r="X14" s="282"/>
    </row>
    <row r="15" spans="1:24" x14ac:dyDescent="0.25">
      <c r="A15" s="40">
        <v>0.39027777777777778</v>
      </c>
      <c r="B15" s="51" t="s">
        <v>15</v>
      </c>
      <c r="C15" s="3">
        <v>6.6400000000000006</v>
      </c>
      <c r="D15" s="14">
        <v>24</v>
      </c>
      <c r="E15" s="3">
        <v>35.4</v>
      </c>
      <c r="F15" s="14">
        <v>30</v>
      </c>
      <c r="G15" s="7" t="s">
        <v>152</v>
      </c>
      <c r="H15" s="41">
        <v>30</v>
      </c>
      <c r="I15" s="3">
        <v>14.329999999999998</v>
      </c>
      <c r="J15" s="14">
        <v>26</v>
      </c>
      <c r="K15" s="42">
        <v>36.299999999999997</v>
      </c>
      <c r="L15" s="14">
        <v>30</v>
      </c>
      <c r="M15" s="7" t="s">
        <v>152</v>
      </c>
      <c r="N15" s="14">
        <v>30</v>
      </c>
      <c r="O15" s="3">
        <v>7.27</v>
      </c>
      <c r="P15" s="14">
        <v>26</v>
      </c>
      <c r="Q15" s="3">
        <v>31.21</v>
      </c>
      <c r="R15" s="14">
        <v>30</v>
      </c>
      <c r="S15" s="7" t="s">
        <v>152</v>
      </c>
      <c r="T15" s="41">
        <v>30</v>
      </c>
      <c r="U15" s="57">
        <v>26</v>
      </c>
      <c r="V15" s="43" t="s">
        <v>92</v>
      </c>
      <c r="W15" s="58">
        <v>3</v>
      </c>
      <c r="X15" s="282"/>
    </row>
    <row r="16" spans="1:24" x14ac:dyDescent="0.25">
      <c r="A16" s="40">
        <v>0.40416666666666662</v>
      </c>
      <c r="B16" s="51" t="s">
        <v>16</v>
      </c>
      <c r="C16" s="3">
        <v>14.399999999999999</v>
      </c>
      <c r="D16" s="14">
        <v>26</v>
      </c>
      <c r="E16" s="3">
        <v>33.450000000000003</v>
      </c>
      <c r="F16" s="14">
        <v>30</v>
      </c>
      <c r="G16" s="7" t="s">
        <v>152</v>
      </c>
      <c r="H16" s="41">
        <v>30</v>
      </c>
      <c r="I16" s="3">
        <v>16.27</v>
      </c>
      <c r="J16" s="14">
        <v>25</v>
      </c>
      <c r="K16" s="42">
        <v>27.68</v>
      </c>
      <c r="L16" s="14">
        <v>29</v>
      </c>
      <c r="M16" s="7" t="s">
        <v>152</v>
      </c>
      <c r="N16" s="14">
        <v>30</v>
      </c>
      <c r="O16" s="3">
        <v>6.7200000000000006</v>
      </c>
      <c r="P16" s="14">
        <v>26</v>
      </c>
      <c r="Q16" s="3">
        <v>36.1</v>
      </c>
      <c r="R16" s="14">
        <v>30</v>
      </c>
      <c r="S16" s="7" t="s">
        <v>152</v>
      </c>
      <c r="T16" s="41">
        <v>30</v>
      </c>
      <c r="U16" s="57">
        <v>26</v>
      </c>
      <c r="V16" s="43" t="s">
        <v>92</v>
      </c>
      <c r="W16" s="58">
        <v>3</v>
      </c>
      <c r="X16" s="282"/>
    </row>
    <row r="17" spans="1:24" x14ac:dyDescent="0.25">
      <c r="A17" s="40">
        <v>0.4145833333333333</v>
      </c>
      <c r="B17" s="51" t="s">
        <v>17</v>
      </c>
      <c r="C17" s="3">
        <v>6.9499999999999993</v>
      </c>
      <c r="D17" s="14">
        <v>25</v>
      </c>
      <c r="E17" s="3">
        <v>8.3999999999999986</v>
      </c>
      <c r="F17" s="14">
        <v>25</v>
      </c>
      <c r="G17" s="7" t="s">
        <v>152</v>
      </c>
      <c r="H17" s="41">
        <v>29</v>
      </c>
      <c r="I17" s="3">
        <v>9.41</v>
      </c>
      <c r="J17" s="14">
        <v>26</v>
      </c>
      <c r="K17" s="42">
        <v>10.329999999999998</v>
      </c>
      <c r="L17" s="14">
        <v>30</v>
      </c>
      <c r="M17" s="7" t="s">
        <v>152</v>
      </c>
      <c r="N17" s="14">
        <v>26</v>
      </c>
      <c r="O17" s="3">
        <v>8.0500000000000007</v>
      </c>
      <c r="P17" s="14">
        <v>25</v>
      </c>
      <c r="Q17" s="3">
        <v>12.760000000000002</v>
      </c>
      <c r="R17" s="14">
        <v>27</v>
      </c>
      <c r="S17" s="7" t="s">
        <v>152</v>
      </c>
      <c r="T17" s="41">
        <v>30</v>
      </c>
      <c r="U17" s="57">
        <v>26</v>
      </c>
      <c r="V17" s="43" t="s">
        <v>93</v>
      </c>
      <c r="W17" s="58">
        <v>3</v>
      </c>
      <c r="X17" s="282"/>
    </row>
    <row r="18" spans="1:24" x14ac:dyDescent="0.25">
      <c r="A18" s="40">
        <v>0.42638888888888887</v>
      </c>
      <c r="B18" s="51" t="s">
        <v>18</v>
      </c>
      <c r="C18" s="3">
        <v>9.7399999999999984</v>
      </c>
      <c r="D18" s="14">
        <v>25</v>
      </c>
      <c r="E18" s="3">
        <v>19.510000000000002</v>
      </c>
      <c r="F18" s="14">
        <v>26</v>
      </c>
      <c r="G18" s="7" t="s">
        <v>152</v>
      </c>
      <c r="H18" s="41">
        <v>29</v>
      </c>
      <c r="I18" s="3">
        <v>12.55</v>
      </c>
      <c r="J18" s="14">
        <v>25</v>
      </c>
      <c r="K18" s="42">
        <v>17</v>
      </c>
      <c r="L18" s="14">
        <v>26</v>
      </c>
      <c r="M18" s="7" t="s">
        <v>152</v>
      </c>
      <c r="N18" s="14">
        <v>30</v>
      </c>
      <c r="O18" s="3">
        <v>7.7200000000000006</v>
      </c>
      <c r="P18" s="14">
        <v>26</v>
      </c>
      <c r="Q18" s="3">
        <v>22.33</v>
      </c>
      <c r="R18" s="14">
        <v>28</v>
      </c>
      <c r="S18" s="7" t="s">
        <v>152</v>
      </c>
      <c r="T18" s="41">
        <v>30</v>
      </c>
      <c r="U18" s="57">
        <v>25</v>
      </c>
      <c r="V18" s="43" t="s">
        <v>93</v>
      </c>
      <c r="W18" s="58">
        <v>3</v>
      </c>
      <c r="X18" s="282"/>
    </row>
    <row r="19" spans="1:24" ht="15.75" thickBot="1" x14ac:dyDescent="0.3">
      <c r="A19" s="44">
        <v>0.44791666666666669</v>
      </c>
      <c r="B19" s="52" t="s">
        <v>19</v>
      </c>
      <c r="C19" s="5">
        <v>5.52</v>
      </c>
      <c r="D19" s="15">
        <v>25</v>
      </c>
      <c r="E19" s="5">
        <v>20.95</v>
      </c>
      <c r="F19" s="15">
        <v>30</v>
      </c>
      <c r="G19" s="332" t="s">
        <v>38</v>
      </c>
      <c r="H19" s="333"/>
      <c r="I19" s="5">
        <v>8.84</v>
      </c>
      <c r="J19" s="15">
        <v>24</v>
      </c>
      <c r="K19" s="45">
        <v>19.940000000000001</v>
      </c>
      <c r="L19" s="15">
        <v>30</v>
      </c>
      <c r="M19" s="332" t="s">
        <v>38</v>
      </c>
      <c r="N19" s="334"/>
      <c r="O19" s="5">
        <v>4.6300000000000008</v>
      </c>
      <c r="P19" s="15">
        <v>25</v>
      </c>
      <c r="Q19" s="5">
        <v>21.9</v>
      </c>
      <c r="R19" s="15">
        <v>30</v>
      </c>
      <c r="S19" s="332" t="s">
        <v>38</v>
      </c>
      <c r="T19" s="333"/>
      <c r="U19" s="56">
        <v>26</v>
      </c>
      <c r="V19" s="65" t="s">
        <v>40</v>
      </c>
      <c r="W19" s="46">
        <v>2</v>
      </c>
      <c r="X19" s="283"/>
    </row>
    <row r="20" spans="1:24" x14ac:dyDescent="0.25">
      <c r="A20" s="66"/>
      <c r="B20" s="66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</row>
    <row r="21" spans="1:24" x14ac:dyDescent="0.25">
      <c r="A21" s="66"/>
      <c r="B21" s="66"/>
      <c r="C21" s="66"/>
      <c r="D21" s="66"/>
      <c r="E21" s="66"/>
      <c r="F21" s="66"/>
      <c r="G21" s="66"/>
      <c r="H21" s="66"/>
      <c r="I21" s="66"/>
      <c r="J21" s="66"/>
      <c r="K21" s="66">
        <v>35.68</v>
      </c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</row>
    <row r="22" spans="1:24" x14ac:dyDescent="0.25">
      <c r="A22" s="66"/>
      <c r="B22" s="66"/>
      <c r="C22" s="66"/>
      <c r="D22" s="66"/>
      <c r="E22" s="66"/>
      <c r="F22" s="66"/>
      <c r="G22" s="66"/>
      <c r="H22" s="66"/>
      <c r="I22" s="66"/>
      <c r="J22" s="66"/>
      <c r="K22" s="66">
        <f>K21-8</f>
        <v>27.68</v>
      </c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</row>
    <row r="23" spans="1:24" x14ac:dyDescent="0.25">
      <c r="A23" s="66"/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</row>
    <row r="24" spans="1:24" x14ac:dyDescent="0.25">
      <c r="A24" s="66"/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</row>
    <row r="25" spans="1:24" x14ac:dyDescent="0.25">
      <c r="A25" s="66"/>
      <c r="B25" s="66"/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</row>
    <row r="26" spans="1:24" x14ac:dyDescent="0.25">
      <c r="A26" s="66"/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</row>
    <row r="27" spans="1:24" x14ac:dyDescent="0.25">
      <c r="A27" s="66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</row>
    <row r="28" spans="1:24" x14ac:dyDescent="0.25">
      <c r="A28" s="66"/>
      <c r="B28" s="66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</row>
    <row r="29" spans="1:24" x14ac:dyDescent="0.25">
      <c r="A29" s="66"/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</row>
    <row r="30" spans="1:24" x14ac:dyDescent="0.25">
      <c r="A30" s="66"/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</row>
    <row r="31" spans="1:24" x14ac:dyDescent="0.25">
      <c r="A31" s="66"/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</row>
    <row r="32" spans="1:24" x14ac:dyDescent="0.25">
      <c r="A32" s="66"/>
      <c r="B32" s="66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</row>
  </sheetData>
  <mergeCells count="28">
    <mergeCell ref="X4:X6"/>
    <mergeCell ref="X7:X19"/>
    <mergeCell ref="G19:H19"/>
    <mergeCell ref="M19:N19"/>
    <mergeCell ref="S19:T19"/>
    <mergeCell ref="G12:H12"/>
    <mergeCell ref="M12:N12"/>
    <mergeCell ref="S12:T12"/>
    <mergeCell ref="G13:H13"/>
    <mergeCell ref="M13:N13"/>
    <mergeCell ref="S13:T13"/>
    <mergeCell ref="V4:V6"/>
    <mergeCell ref="W4:W6"/>
    <mergeCell ref="M5:N5"/>
    <mergeCell ref="O5:P5"/>
    <mergeCell ref="Q5:R5"/>
    <mergeCell ref="U4:U6"/>
    <mergeCell ref="A4:A6"/>
    <mergeCell ref="B4:B6"/>
    <mergeCell ref="C4:H4"/>
    <mergeCell ref="I4:N4"/>
    <mergeCell ref="O4:T4"/>
    <mergeCell ref="S5:T5"/>
    <mergeCell ref="C5:D5"/>
    <mergeCell ref="E5:F5"/>
    <mergeCell ref="G5:H5"/>
    <mergeCell ref="I5:J5"/>
    <mergeCell ref="K5:L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6"/>
  <sheetViews>
    <sheetView zoomScale="110" zoomScaleNormal="110" workbookViewId="0">
      <selection activeCell="B14" sqref="B14:C14"/>
    </sheetView>
  </sheetViews>
  <sheetFormatPr baseColWidth="10" defaultColWidth="11.42578125" defaultRowHeight="15" x14ac:dyDescent="0.25"/>
  <cols>
    <col min="1" max="2" width="11.42578125" style="101"/>
    <col min="3" max="3" width="11.85546875" style="101" bestFit="1" customWidth="1"/>
    <col min="4" max="16384" width="11.42578125" style="101"/>
  </cols>
  <sheetData>
    <row r="1" spans="1:27" x14ac:dyDescent="0.25">
      <c r="A1" s="101" t="s">
        <v>6</v>
      </c>
      <c r="B1" s="299" t="s">
        <v>7</v>
      </c>
      <c r="C1" s="299"/>
      <c r="D1" s="300" t="s">
        <v>8</v>
      </c>
      <c r="E1" s="299"/>
      <c r="F1" s="299" t="s">
        <v>9</v>
      </c>
      <c r="G1" s="299"/>
      <c r="H1" s="299" t="s">
        <v>10</v>
      </c>
      <c r="I1" s="299"/>
      <c r="J1" s="299" t="s">
        <v>11</v>
      </c>
      <c r="K1" s="299"/>
      <c r="L1" s="299" t="s">
        <v>12</v>
      </c>
      <c r="M1" s="299"/>
      <c r="N1" s="299" t="s">
        <v>13</v>
      </c>
      <c r="O1" s="299"/>
      <c r="P1" s="299" t="s">
        <v>14</v>
      </c>
      <c r="Q1" s="301"/>
      <c r="R1" s="299" t="s">
        <v>15</v>
      </c>
      <c r="S1" s="299"/>
      <c r="T1" s="299" t="s">
        <v>16</v>
      </c>
      <c r="U1" s="299"/>
      <c r="V1" s="300" t="s">
        <v>17</v>
      </c>
      <c r="W1" s="299"/>
      <c r="X1" s="299" t="s">
        <v>18</v>
      </c>
      <c r="Y1" s="299"/>
      <c r="Z1" s="299" t="s">
        <v>19</v>
      </c>
      <c r="AA1" s="299"/>
    </row>
    <row r="2" spans="1:27" s="135" customFormat="1" x14ac:dyDescent="0.25">
      <c r="A2" s="101"/>
      <c r="B2" s="137" t="s">
        <v>22</v>
      </c>
      <c r="C2" s="137" t="s">
        <v>32</v>
      </c>
      <c r="D2" s="138" t="s">
        <v>22</v>
      </c>
      <c r="E2" s="137" t="s">
        <v>32</v>
      </c>
      <c r="F2" s="137" t="s">
        <v>22</v>
      </c>
      <c r="G2" s="137" t="s">
        <v>32</v>
      </c>
      <c r="H2" s="137" t="s">
        <v>22</v>
      </c>
      <c r="I2" s="137" t="s">
        <v>32</v>
      </c>
      <c r="J2" s="137" t="s">
        <v>22</v>
      </c>
      <c r="K2" s="137" t="s">
        <v>32</v>
      </c>
      <c r="L2" s="137" t="s">
        <v>22</v>
      </c>
      <c r="M2" s="137" t="s">
        <v>32</v>
      </c>
      <c r="N2" s="137" t="s">
        <v>22</v>
      </c>
      <c r="O2" s="137" t="s">
        <v>32</v>
      </c>
      <c r="P2" s="137" t="s">
        <v>22</v>
      </c>
      <c r="Q2" s="93" t="s">
        <v>32</v>
      </c>
      <c r="R2" s="137" t="s">
        <v>22</v>
      </c>
      <c r="S2" s="137" t="s">
        <v>32</v>
      </c>
      <c r="T2" s="137" t="s">
        <v>22</v>
      </c>
      <c r="U2" s="137" t="s">
        <v>32</v>
      </c>
      <c r="V2" s="138" t="s">
        <v>22</v>
      </c>
      <c r="W2" s="137" t="s">
        <v>32</v>
      </c>
      <c r="X2" s="137" t="s">
        <v>22</v>
      </c>
      <c r="Y2" s="137" t="s">
        <v>32</v>
      </c>
      <c r="Z2" s="137" t="s">
        <v>22</v>
      </c>
      <c r="AA2" s="137" t="s">
        <v>32</v>
      </c>
    </row>
    <row r="3" spans="1:27" x14ac:dyDescent="0.25">
      <c r="B3" s="137">
        <v>0</v>
      </c>
      <c r="C3" s="137">
        <v>0</v>
      </c>
      <c r="D3" s="138">
        <v>0</v>
      </c>
      <c r="E3" s="137">
        <v>0</v>
      </c>
      <c r="F3" s="137">
        <v>0</v>
      </c>
      <c r="G3" s="137">
        <v>0</v>
      </c>
      <c r="H3" s="137">
        <v>0</v>
      </c>
      <c r="I3" s="137">
        <v>0</v>
      </c>
      <c r="J3" s="137">
        <v>0</v>
      </c>
      <c r="K3" s="137">
        <v>0</v>
      </c>
      <c r="L3" s="137">
        <v>0</v>
      </c>
      <c r="M3" s="137">
        <v>0</v>
      </c>
      <c r="N3" s="137">
        <v>0</v>
      </c>
      <c r="O3" s="137">
        <v>0</v>
      </c>
      <c r="P3" s="137">
        <v>0</v>
      </c>
      <c r="Q3" s="93">
        <v>0</v>
      </c>
      <c r="R3" s="137">
        <v>0</v>
      </c>
      <c r="S3" s="137">
        <v>0</v>
      </c>
      <c r="T3" s="137">
        <v>0</v>
      </c>
      <c r="U3" s="137">
        <v>0</v>
      </c>
      <c r="V3" s="138">
        <v>0</v>
      </c>
      <c r="W3" s="137">
        <v>0</v>
      </c>
      <c r="X3" s="137">
        <v>0</v>
      </c>
      <c r="Y3" s="137">
        <v>0</v>
      </c>
      <c r="Z3" s="137">
        <v>0</v>
      </c>
      <c r="AA3" s="137">
        <v>0</v>
      </c>
    </row>
    <row r="4" spans="1:27" x14ac:dyDescent="0.25">
      <c r="B4" s="137">
        <v>0.4</v>
      </c>
      <c r="C4" s="137">
        <v>-20</v>
      </c>
      <c r="D4" s="138">
        <v>0.4</v>
      </c>
      <c r="E4" s="137">
        <v>-10</v>
      </c>
      <c r="F4" s="137">
        <v>0.8</v>
      </c>
      <c r="G4" s="137">
        <v>-5</v>
      </c>
      <c r="H4" s="137">
        <v>1.7</v>
      </c>
      <c r="I4" s="137">
        <v>0</v>
      </c>
      <c r="J4" s="137">
        <v>1.1000000000000001</v>
      </c>
      <c r="K4" s="137">
        <v>-3</v>
      </c>
      <c r="L4" s="137">
        <v>3.7</v>
      </c>
      <c r="M4" s="137">
        <v>-3</v>
      </c>
      <c r="N4" s="137">
        <v>2.8</v>
      </c>
      <c r="O4" s="137">
        <v>0</v>
      </c>
      <c r="P4" s="137">
        <v>1.8</v>
      </c>
      <c r="Q4" s="93">
        <v>0</v>
      </c>
      <c r="R4" s="137">
        <v>1.3</v>
      </c>
      <c r="S4" s="137">
        <v>0</v>
      </c>
      <c r="T4" s="137">
        <v>3.8</v>
      </c>
      <c r="U4" s="137">
        <v>0</v>
      </c>
      <c r="V4" s="138">
        <v>1.2</v>
      </c>
      <c r="W4" s="137">
        <v>-10</v>
      </c>
      <c r="X4" s="137">
        <v>4.0999999999999996</v>
      </c>
      <c r="Y4" s="137">
        <v>0</v>
      </c>
      <c r="Z4" s="137">
        <v>5.3</v>
      </c>
      <c r="AA4" s="137">
        <v>-7</v>
      </c>
    </row>
    <row r="5" spans="1:27" x14ac:dyDescent="0.25">
      <c r="B5" s="137">
        <v>1.43</v>
      </c>
      <c r="C5" s="137">
        <v>0</v>
      </c>
      <c r="D5" s="138">
        <v>1</v>
      </c>
      <c r="E5" s="137">
        <v>-30</v>
      </c>
      <c r="F5" s="137">
        <v>1.6</v>
      </c>
      <c r="G5" s="137">
        <v>0</v>
      </c>
      <c r="H5" s="137">
        <v>3.7</v>
      </c>
      <c r="I5" s="137">
        <v>0</v>
      </c>
      <c r="J5" s="137">
        <v>4.5</v>
      </c>
      <c r="K5" s="137">
        <v>-2</v>
      </c>
      <c r="L5" s="137">
        <v>6.3</v>
      </c>
      <c r="M5" s="137">
        <v>-11</v>
      </c>
      <c r="N5" s="137">
        <v>6.2</v>
      </c>
      <c r="O5" s="137">
        <v>5</v>
      </c>
      <c r="P5" s="137">
        <v>6.3</v>
      </c>
      <c r="Q5" s="93">
        <v>5</v>
      </c>
      <c r="R5" s="137">
        <v>4.4000000000000004</v>
      </c>
      <c r="S5" s="137">
        <v>-11</v>
      </c>
      <c r="T5" s="137">
        <v>4.4000000000000004</v>
      </c>
      <c r="U5" s="137">
        <v>-30</v>
      </c>
      <c r="V5" s="138">
        <v>2.2999999999999998</v>
      </c>
      <c r="W5" s="137">
        <v>-5</v>
      </c>
      <c r="X5" s="137">
        <v>6</v>
      </c>
      <c r="Y5" s="137">
        <v>5</v>
      </c>
      <c r="Z5" s="137">
        <v>8.6999999999999993</v>
      </c>
      <c r="AA5" s="137">
        <v>0</v>
      </c>
    </row>
    <row r="6" spans="1:27" x14ac:dyDescent="0.25">
      <c r="B6" s="137">
        <v>3.45</v>
      </c>
      <c r="C6" s="137">
        <v>5</v>
      </c>
      <c r="D6" s="138">
        <v>1.7</v>
      </c>
      <c r="E6" s="137">
        <v>11</v>
      </c>
      <c r="F6" s="137">
        <v>2.4</v>
      </c>
      <c r="G6" s="137">
        <v>-11</v>
      </c>
      <c r="H6" s="137">
        <v>8.3000000000000007</v>
      </c>
      <c r="I6" s="137">
        <v>-10</v>
      </c>
      <c r="J6" s="137">
        <v>6.9</v>
      </c>
      <c r="K6" s="137">
        <v>-10</v>
      </c>
      <c r="L6" s="137">
        <v>10</v>
      </c>
      <c r="M6" s="137">
        <v>0</v>
      </c>
      <c r="N6" s="137">
        <v>9.8000000000000007</v>
      </c>
      <c r="O6" s="137">
        <v>0</v>
      </c>
      <c r="P6" s="137">
        <v>8</v>
      </c>
      <c r="Q6" s="93">
        <v>-10</v>
      </c>
      <c r="R6" s="137">
        <v>5</v>
      </c>
      <c r="S6" s="137">
        <v>0</v>
      </c>
      <c r="T6" s="137">
        <v>5.3</v>
      </c>
      <c r="U6" s="137">
        <v>-20</v>
      </c>
      <c r="V6" s="138">
        <v>4.9000000000000004</v>
      </c>
      <c r="W6" s="137">
        <v>0</v>
      </c>
      <c r="X6" s="137">
        <v>9.1</v>
      </c>
      <c r="Y6" s="137">
        <v>5</v>
      </c>
      <c r="Z6" s="137">
        <v>11.8</v>
      </c>
      <c r="AA6" s="137">
        <v>5</v>
      </c>
    </row>
    <row r="7" spans="1:27" x14ac:dyDescent="0.25">
      <c r="B7" s="137">
        <v>4.7</v>
      </c>
      <c r="C7" s="137">
        <v>-10</v>
      </c>
      <c r="D7" s="138">
        <v>2.5</v>
      </c>
      <c r="E7" s="137">
        <v>-20</v>
      </c>
      <c r="F7" s="137">
        <v>4.2</v>
      </c>
      <c r="G7" s="137">
        <v>-10</v>
      </c>
      <c r="H7" s="137">
        <v>10.3</v>
      </c>
      <c r="I7" s="137">
        <v>-10</v>
      </c>
      <c r="J7" s="147">
        <v>9.19</v>
      </c>
      <c r="L7" s="137">
        <v>14.2</v>
      </c>
      <c r="M7" s="137">
        <v>5</v>
      </c>
      <c r="N7" s="137">
        <v>12.3</v>
      </c>
      <c r="O7" s="137">
        <v>-10</v>
      </c>
      <c r="P7" s="137">
        <v>11.6</v>
      </c>
      <c r="Q7" s="93">
        <v>-5</v>
      </c>
      <c r="R7" s="137">
        <v>7.2</v>
      </c>
      <c r="S7" s="137">
        <v>-20</v>
      </c>
      <c r="T7" s="137">
        <v>7.6</v>
      </c>
      <c r="U7" s="137">
        <v>-10</v>
      </c>
      <c r="V7" s="138">
        <v>7.2</v>
      </c>
      <c r="W7" s="137">
        <v>-10</v>
      </c>
      <c r="X7" s="137">
        <v>12</v>
      </c>
      <c r="Y7" s="137">
        <v>-10</v>
      </c>
      <c r="Z7" s="137">
        <v>13.7</v>
      </c>
      <c r="AA7" s="137">
        <v>10</v>
      </c>
    </row>
    <row r="8" spans="1:27" x14ac:dyDescent="0.25">
      <c r="B8" s="137">
        <v>6</v>
      </c>
      <c r="C8" s="137">
        <v>-10</v>
      </c>
      <c r="D8" s="148">
        <v>4.2</v>
      </c>
      <c r="F8" s="147">
        <v>5.5</v>
      </c>
      <c r="H8" s="147">
        <v>14.2</v>
      </c>
      <c r="L8" s="137">
        <v>17.3</v>
      </c>
      <c r="M8" s="137">
        <v>0</v>
      </c>
      <c r="N8" s="137">
        <v>14.8</v>
      </c>
      <c r="O8" s="137">
        <v>-9</v>
      </c>
      <c r="P8" s="137">
        <v>15.6</v>
      </c>
      <c r="Q8" s="93">
        <v>-5</v>
      </c>
      <c r="R8" s="137">
        <v>9.3000000000000007</v>
      </c>
      <c r="S8" s="137">
        <v>0</v>
      </c>
      <c r="T8" s="137">
        <v>14.5</v>
      </c>
      <c r="U8" s="137">
        <v>10</v>
      </c>
      <c r="V8" s="138">
        <v>9.8000000000000007</v>
      </c>
      <c r="W8" s="137">
        <v>-10</v>
      </c>
      <c r="X8" s="137">
        <v>13.6</v>
      </c>
      <c r="Y8" s="137">
        <v>-15</v>
      </c>
      <c r="Z8" s="137">
        <v>15.8</v>
      </c>
      <c r="AA8" s="137">
        <v>-90</v>
      </c>
    </row>
    <row r="9" spans="1:27" x14ac:dyDescent="0.25">
      <c r="B9" s="137">
        <v>8.6999999999999993</v>
      </c>
      <c r="C9" s="137">
        <v>-10</v>
      </c>
      <c r="D9" s="139"/>
      <c r="L9" s="137">
        <v>18.600000000000001</v>
      </c>
      <c r="M9" s="137">
        <v>-21</v>
      </c>
      <c r="N9" s="147">
        <v>17.399999999999999</v>
      </c>
      <c r="O9" s="139"/>
      <c r="P9" s="147">
        <v>19.260000000000002</v>
      </c>
      <c r="R9" s="137">
        <v>24.7</v>
      </c>
      <c r="S9" s="137">
        <v>-9</v>
      </c>
      <c r="T9" s="137">
        <v>17.100000000000001</v>
      </c>
      <c r="U9" s="137">
        <v>5</v>
      </c>
      <c r="V9" s="148">
        <v>11.9</v>
      </c>
      <c r="X9" s="147">
        <v>15.38</v>
      </c>
      <c r="Z9" s="147">
        <v>17.899999999999999</v>
      </c>
    </row>
    <row r="10" spans="1:27" x14ac:dyDescent="0.25">
      <c r="B10" s="137">
        <v>12</v>
      </c>
      <c r="C10" s="137">
        <v>-10</v>
      </c>
      <c r="L10" s="147">
        <v>19.7</v>
      </c>
      <c r="M10" s="139"/>
      <c r="R10" s="147">
        <v>24.8</v>
      </c>
      <c r="T10" s="137">
        <v>19</v>
      </c>
      <c r="U10" s="137">
        <v>-20</v>
      </c>
    </row>
    <row r="11" spans="1:27" x14ac:dyDescent="0.25">
      <c r="B11" s="137">
        <v>14.7</v>
      </c>
      <c r="C11" s="137">
        <v>0</v>
      </c>
      <c r="T11" s="147">
        <v>25.8</v>
      </c>
    </row>
    <row r="12" spans="1:27" x14ac:dyDescent="0.25">
      <c r="B12" s="147">
        <v>15</v>
      </c>
    </row>
    <row r="13" spans="1:27" x14ac:dyDescent="0.25">
      <c r="B13" s="102">
        <f>B12</f>
        <v>15</v>
      </c>
      <c r="C13" s="102">
        <f>AVERAGE(C4:C11)</f>
        <v>-6.875</v>
      </c>
      <c r="D13" s="102">
        <f>D8</f>
        <v>4.2</v>
      </c>
      <c r="E13" s="102">
        <f>AVERAGE(E4:E7)</f>
        <v>-12.25</v>
      </c>
      <c r="F13" s="102">
        <f>F8</f>
        <v>5.5</v>
      </c>
      <c r="G13" s="102">
        <f>AVERAGE(G4:G7)</f>
        <v>-6.5</v>
      </c>
      <c r="H13" s="102">
        <f>H8</f>
        <v>14.2</v>
      </c>
      <c r="I13" s="102">
        <f>AVERAGE(I4:I7)</f>
        <v>-5</v>
      </c>
      <c r="J13" s="102">
        <f>J7</f>
        <v>9.19</v>
      </c>
      <c r="K13" s="102">
        <f>AVERAGE(K4:K6)</f>
        <v>-5</v>
      </c>
      <c r="L13" s="102">
        <f>L10</f>
        <v>19.7</v>
      </c>
      <c r="M13" s="102">
        <f>AVERAGE(M4:M9)</f>
        <v>-5</v>
      </c>
      <c r="N13" s="102">
        <f>N9</f>
        <v>17.399999999999999</v>
      </c>
      <c r="O13" s="102">
        <f>AVERAGE(O4:O8)</f>
        <v>-2.8</v>
      </c>
      <c r="P13" s="102">
        <f>P9</f>
        <v>19.260000000000002</v>
      </c>
      <c r="Q13" s="102">
        <f>AVERAGE(Q4:Q8)</f>
        <v>-3</v>
      </c>
      <c r="R13" s="102">
        <f>R10</f>
        <v>24.8</v>
      </c>
      <c r="S13" s="102">
        <f>AVERAGE(S4:S9)</f>
        <v>-6.666666666666667</v>
      </c>
      <c r="T13" s="102">
        <f>T11</f>
        <v>25.8</v>
      </c>
      <c r="U13" s="102">
        <f>AVERAGE(U4:U10)</f>
        <v>-9.2857142857142865</v>
      </c>
      <c r="V13" s="102">
        <f>V9</f>
        <v>11.9</v>
      </c>
      <c r="W13" s="102">
        <f>AVERAGE(W4:W8)</f>
        <v>-7</v>
      </c>
      <c r="X13" s="102">
        <f>X9</f>
        <v>15.38</v>
      </c>
      <c r="Y13" s="102">
        <f>AVERAGE(Y4:Y8)</f>
        <v>-3</v>
      </c>
      <c r="Z13" s="102">
        <f>Z9</f>
        <v>17.899999999999999</v>
      </c>
      <c r="AA13" s="102">
        <f>AVERAGE(AA4:AA8)</f>
        <v>-16.399999999999999</v>
      </c>
    </row>
    <row r="14" spans="1:27" x14ac:dyDescent="0.25">
      <c r="B14" s="239" t="s">
        <v>22</v>
      </c>
      <c r="C14" s="239" t="s">
        <v>32</v>
      </c>
    </row>
    <row r="15" spans="1:27" x14ac:dyDescent="0.25">
      <c r="A15" s="137" t="s">
        <v>172</v>
      </c>
      <c r="B15" s="159">
        <f>AVERAGE(B13,D13,F13,H13,J13,L13,N13,P13,R13,T13,V13,X13,Z13)</f>
        <v>15.402307692307694</v>
      </c>
      <c r="C15" s="159">
        <f>AVERAGE(C13,E13,G13,I13,K13,M13,O13,Q13,S13,U13,W13,Y13,AA13)</f>
        <v>-6.8290293040293042</v>
      </c>
    </row>
    <row r="16" spans="1:27" x14ac:dyDescent="0.25">
      <c r="A16" s="137" t="s">
        <v>173</v>
      </c>
      <c r="B16" s="137">
        <f>STDEV(B13,D13,F13,H13,J13,L13,N13,P13,R13,T13,V13,X13,Z13)</f>
        <v>6.5575912166055703</v>
      </c>
      <c r="C16" s="137">
        <f>STDEV(C13,E13,G13,I13,K13,M13,O13,Q13,S13,U13,W13,Y13,AA13)</f>
        <v>3.9028165383218254</v>
      </c>
    </row>
    <row r="30" spans="4:6" ht="15.75" thickBot="1" x14ac:dyDescent="0.3"/>
    <row r="31" spans="4:6" ht="15.75" thickBot="1" x14ac:dyDescent="0.3">
      <c r="D31" s="140" t="s">
        <v>1</v>
      </c>
      <c r="E31" s="141"/>
      <c r="F31" s="141"/>
    </row>
    <row r="32" spans="4:6" x14ac:dyDescent="0.25">
      <c r="D32" s="142" t="s">
        <v>3</v>
      </c>
      <c r="E32" s="142" t="s">
        <v>4</v>
      </c>
      <c r="F32" s="142" t="s">
        <v>5</v>
      </c>
    </row>
    <row r="33" spans="4:6" ht="15.75" thickBot="1" x14ac:dyDescent="0.3">
      <c r="D33" s="143" t="s">
        <v>22</v>
      </c>
      <c r="E33" s="143" t="s">
        <v>22</v>
      </c>
      <c r="F33" s="143" t="s">
        <v>22</v>
      </c>
    </row>
    <row r="34" spans="4:6" x14ac:dyDescent="0.25">
      <c r="D34" s="144">
        <v>11.1</v>
      </c>
      <c r="E34" s="144">
        <v>15</v>
      </c>
      <c r="F34" s="145" t="s">
        <v>20</v>
      </c>
    </row>
    <row r="35" spans="4:6" x14ac:dyDescent="0.25">
      <c r="D35" s="136">
        <v>6.2</v>
      </c>
      <c r="E35" s="136">
        <v>4.2</v>
      </c>
      <c r="F35" s="145" t="s">
        <v>20</v>
      </c>
    </row>
    <row r="36" spans="4:6" x14ac:dyDescent="0.25">
      <c r="D36" s="136">
        <v>7.3</v>
      </c>
      <c r="E36" s="136">
        <v>5.5</v>
      </c>
      <c r="F36" s="145" t="s">
        <v>20</v>
      </c>
    </row>
    <row r="37" spans="4:6" x14ac:dyDescent="0.25">
      <c r="D37" s="136">
        <v>3.5</v>
      </c>
      <c r="E37" s="136">
        <v>14.2</v>
      </c>
      <c r="F37" s="145" t="s">
        <v>20</v>
      </c>
    </row>
    <row r="38" spans="4:6" x14ac:dyDescent="0.25">
      <c r="D38" s="136">
        <v>13.3</v>
      </c>
      <c r="E38" s="136">
        <v>9.19</v>
      </c>
      <c r="F38" s="145" t="s">
        <v>20</v>
      </c>
    </row>
    <row r="39" spans="4:6" x14ac:dyDescent="0.25">
      <c r="D39" s="136">
        <v>7.1</v>
      </c>
      <c r="E39" s="136">
        <v>19.7</v>
      </c>
      <c r="F39" s="145" t="s">
        <v>20</v>
      </c>
    </row>
    <row r="40" spans="4:6" x14ac:dyDescent="0.25">
      <c r="D40" s="136">
        <v>10.4</v>
      </c>
      <c r="E40" s="136">
        <v>17.399999999999999</v>
      </c>
      <c r="F40" s="145" t="s">
        <v>20</v>
      </c>
    </row>
    <row r="41" spans="4:6" x14ac:dyDescent="0.25">
      <c r="D41" s="136">
        <v>11.8</v>
      </c>
      <c r="E41" s="136">
        <v>19.260000000000002</v>
      </c>
      <c r="F41" s="145" t="s">
        <v>20</v>
      </c>
    </row>
    <row r="42" spans="4:6" x14ac:dyDescent="0.25">
      <c r="D42" s="136">
        <v>12.75</v>
      </c>
      <c r="E42" s="136">
        <v>24.8</v>
      </c>
      <c r="F42" s="145" t="s">
        <v>20</v>
      </c>
    </row>
    <row r="43" spans="4:6" x14ac:dyDescent="0.25">
      <c r="D43" s="136">
        <v>11.94</v>
      </c>
      <c r="E43" s="136">
        <v>25.8</v>
      </c>
      <c r="F43" s="145" t="s">
        <v>20</v>
      </c>
    </row>
    <row r="44" spans="4:6" x14ac:dyDescent="0.25">
      <c r="D44" s="136">
        <v>8.7200000000000006</v>
      </c>
      <c r="E44" s="136">
        <v>11.9</v>
      </c>
      <c r="F44" s="145" t="s">
        <v>20</v>
      </c>
    </row>
    <row r="45" spans="4:6" x14ac:dyDescent="0.25">
      <c r="D45" s="136">
        <v>13.6</v>
      </c>
      <c r="E45" s="136">
        <v>15.38</v>
      </c>
      <c r="F45" s="145" t="s">
        <v>20</v>
      </c>
    </row>
    <row r="46" spans="4:6" ht="15.75" thickBot="1" x14ac:dyDescent="0.3">
      <c r="D46" s="96">
        <v>7.45</v>
      </c>
      <c r="E46" s="96">
        <v>17.899999999999999</v>
      </c>
      <c r="F46" s="146" t="s">
        <v>31</v>
      </c>
    </row>
  </sheetData>
  <mergeCells count="13">
    <mergeCell ref="Z1:AA1"/>
    <mergeCell ref="N1:O1"/>
    <mergeCell ref="P1:Q1"/>
    <mergeCell ref="R1:S1"/>
    <mergeCell ref="T1:U1"/>
    <mergeCell ref="V1:W1"/>
    <mergeCell ref="X1:Y1"/>
    <mergeCell ref="L1:M1"/>
    <mergeCell ref="B1:C1"/>
    <mergeCell ref="D1:E1"/>
    <mergeCell ref="F1:G1"/>
    <mergeCell ref="H1:I1"/>
    <mergeCell ref="J1:K1"/>
  </mergeCells>
  <pageMargins left="0.7" right="0.7" top="0.75" bottom="0.75" header="0.3" footer="0.3"/>
  <pageSetup paperSize="9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65"/>
  <sheetViews>
    <sheetView topLeftCell="Z10" workbookViewId="0">
      <selection activeCell="U60" sqref="U60"/>
    </sheetView>
  </sheetViews>
  <sheetFormatPr baseColWidth="10" defaultColWidth="11.42578125" defaultRowHeight="14.25" x14ac:dyDescent="0.25"/>
  <cols>
    <col min="1" max="1" width="18.85546875" style="163" bestFit="1" customWidth="1"/>
    <col min="2" max="2" width="14.5703125" style="163" customWidth="1"/>
    <col min="3" max="3" width="13.28515625" style="163" bestFit="1" customWidth="1"/>
    <col min="4" max="4" width="11.5703125" style="163" bestFit="1" customWidth="1"/>
    <col min="5" max="5" width="13.28515625" style="163" bestFit="1" customWidth="1"/>
    <col min="6" max="6" width="11.5703125" style="163" bestFit="1" customWidth="1"/>
    <col min="7" max="7" width="19" style="163" bestFit="1" customWidth="1"/>
    <col min="8" max="8" width="11.5703125" style="163" bestFit="1" customWidth="1"/>
    <col min="9" max="9" width="19" style="163" bestFit="1" customWidth="1"/>
    <col min="10" max="10" width="12.5703125" style="163" bestFit="1" customWidth="1"/>
    <col min="11" max="11" width="13.28515625" style="163" bestFit="1" customWidth="1"/>
    <col min="12" max="12" width="12.5703125" style="163" bestFit="1" customWidth="1"/>
    <col min="13" max="13" width="13.28515625" style="163" bestFit="1" customWidth="1"/>
    <col min="14" max="14" width="12.5703125" style="163" bestFit="1" customWidth="1"/>
    <col min="15" max="15" width="13.28515625" style="163" bestFit="1" customWidth="1"/>
    <col min="16" max="16" width="12.5703125" style="163" bestFit="1" customWidth="1"/>
    <col min="17" max="17" width="13.28515625" style="163" bestFit="1" customWidth="1"/>
    <col min="18" max="18" width="12.5703125" style="163" bestFit="1" customWidth="1"/>
    <col min="19" max="19" width="12.28515625" style="163" bestFit="1" customWidth="1"/>
    <col min="20" max="20" width="12.5703125" style="163" bestFit="1" customWidth="1"/>
    <col min="21" max="21" width="13.28515625" style="163" bestFit="1" customWidth="1"/>
    <col min="22" max="22" width="12.5703125" style="163" bestFit="1" customWidth="1"/>
    <col min="23" max="23" width="13.28515625" style="163" bestFit="1" customWidth="1"/>
    <col min="24" max="24" width="12.5703125" style="163" bestFit="1" customWidth="1"/>
    <col min="25" max="25" width="13.28515625" style="163" bestFit="1" customWidth="1"/>
    <col min="26" max="26" width="12.5703125" style="163" bestFit="1" customWidth="1"/>
    <col min="27" max="27" width="13.28515625" style="163" bestFit="1" customWidth="1"/>
    <col min="28" max="28" width="14.28515625" style="163" bestFit="1" customWidth="1"/>
    <col min="29" max="29" width="18.85546875" style="163" bestFit="1" customWidth="1"/>
    <col min="30" max="30" width="14.28515625" style="163" bestFit="1" customWidth="1"/>
    <col min="31" max="31" width="11.42578125" style="163"/>
    <col min="32" max="32" width="40.28515625" style="163" bestFit="1" customWidth="1"/>
    <col min="33" max="33" width="29.5703125" style="163" bestFit="1" customWidth="1"/>
    <col min="34" max="16384" width="11.42578125" style="163"/>
  </cols>
  <sheetData>
    <row r="1" spans="1:40" ht="15" x14ac:dyDescent="0.25">
      <c r="A1" s="163" t="s">
        <v>6</v>
      </c>
      <c r="B1" s="376" t="s">
        <v>7</v>
      </c>
      <c r="C1" s="377"/>
      <c r="D1" s="376" t="s">
        <v>8</v>
      </c>
      <c r="E1" s="377"/>
      <c r="F1" s="376" t="s">
        <v>9</v>
      </c>
      <c r="G1" s="377"/>
      <c r="H1" s="376" t="s">
        <v>10</v>
      </c>
      <c r="I1" s="377"/>
      <c r="J1" s="376" t="s">
        <v>11</v>
      </c>
      <c r="K1" s="377"/>
      <c r="L1" s="376" t="s">
        <v>12</v>
      </c>
      <c r="M1" s="377"/>
      <c r="N1" s="376" t="s">
        <v>13</v>
      </c>
      <c r="O1" s="377"/>
      <c r="P1" s="376" t="s">
        <v>14</v>
      </c>
      <c r="Q1" s="377"/>
      <c r="R1" s="378" t="s">
        <v>15</v>
      </c>
      <c r="S1" s="379"/>
      <c r="T1" s="376" t="s">
        <v>16</v>
      </c>
      <c r="U1" s="377"/>
      <c r="V1" s="376" t="s">
        <v>17</v>
      </c>
      <c r="W1" s="377"/>
      <c r="X1" s="376" t="s">
        <v>18</v>
      </c>
      <c r="Y1" s="377"/>
      <c r="Z1" s="376" t="s">
        <v>19</v>
      </c>
      <c r="AA1" s="377"/>
    </row>
    <row r="2" spans="1:40" ht="15" thickBot="1" x14ac:dyDescent="0.3">
      <c r="B2" s="164" t="s">
        <v>22</v>
      </c>
      <c r="C2" s="165" t="s">
        <v>32</v>
      </c>
      <c r="D2" s="164" t="s">
        <v>22</v>
      </c>
      <c r="E2" s="165" t="s">
        <v>32</v>
      </c>
      <c r="F2" s="164" t="s">
        <v>22</v>
      </c>
      <c r="G2" s="165" t="s">
        <v>32</v>
      </c>
      <c r="H2" s="164" t="s">
        <v>22</v>
      </c>
      <c r="I2" s="165" t="s">
        <v>32</v>
      </c>
      <c r="J2" s="164" t="s">
        <v>22</v>
      </c>
      <c r="K2" s="165" t="s">
        <v>32</v>
      </c>
      <c r="L2" s="164" t="s">
        <v>22</v>
      </c>
      <c r="M2" s="165" t="s">
        <v>32</v>
      </c>
      <c r="N2" s="164" t="s">
        <v>22</v>
      </c>
      <c r="O2" s="165" t="s">
        <v>32</v>
      </c>
      <c r="P2" s="164" t="s">
        <v>22</v>
      </c>
      <c r="Q2" s="165" t="s">
        <v>32</v>
      </c>
      <c r="R2" s="164" t="s">
        <v>22</v>
      </c>
      <c r="S2" s="165" t="s">
        <v>32</v>
      </c>
      <c r="T2" s="164" t="s">
        <v>22</v>
      </c>
      <c r="U2" s="165" t="s">
        <v>32</v>
      </c>
      <c r="V2" s="164" t="s">
        <v>22</v>
      </c>
      <c r="W2" s="165" t="s">
        <v>32</v>
      </c>
      <c r="X2" s="164" t="s">
        <v>22</v>
      </c>
      <c r="Y2" s="165" t="s">
        <v>32</v>
      </c>
      <c r="Z2" s="166" t="s">
        <v>22</v>
      </c>
      <c r="AA2" s="165" t="s">
        <v>32</v>
      </c>
    </row>
    <row r="3" spans="1:40" x14ac:dyDescent="0.25">
      <c r="B3" s="167">
        <v>0</v>
      </c>
      <c r="C3" s="168">
        <v>-4</v>
      </c>
      <c r="D3" s="167">
        <v>0</v>
      </c>
      <c r="E3" s="168">
        <v>0</v>
      </c>
      <c r="F3" s="167">
        <v>0</v>
      </c>
      <c r="G3" s="169">
        <v>0</v>
      </c>
      <c r="H3" s="167">
        <v>0</v>
      </c>
      <c r="I3" s="168">
        <v>-5</v>
      </c>
      <c r="J3" s="167">
        <v>0</v>
      </c>
      <c r="K3" s="170">
        <v>4</v>
      </c>
      <c r="L3" s="167">
        <v>0</v>
      </c>
      <c r="M3" s="168">
        <v>0</v>
      </c>
      <c r="N3" s="167">
        <v>0</v>
      </c>
      <c r="O3" s="169">
        <v>-8</v>
      </c>
      <c r="P3" s="167">
        <v>0</v>
      </c>
      <c r="Q3" s="169">
        <v>0</v>
      </c>
      <c r="R3" s="167">
        <v>0</v>
      </c>
      <c r="S3" s="168">
        <v>0</v>
      </c>
      <c r="T3" s="167">
        <v>0</v>
      </c>
      <c r="U3" s="169">
        <v>0</v>
      </c>
      <c r="V3" s="167">
        <v>0</v>
      </c>
      <c r="W3" s="168">
        <v>-18</v>
      </c>
      <c r="X3" s="167">
        <v>0</v>
      </c>
      <c r="Y3" s="168">
        <v>-3</v>
      </c>
      <c r="Z3" s="167">
        <v>0</v>
      </c>
      <c r="AA3" s="168">
        <v>0</v>
      </c>
    </row>
    <row r="4" spans="1:40" x14ac:dyDescent="0.25">
      <c r="B4" s="171">
        <v>3.3000000000000007</v>
      </c>
      <c r="C4" s="172">
        <v>-10</v>
      </c>
      <c r="D4" s="171">
        <v>3.0600000000000005</v>
      </c>
      <c r="E4" s="172">
        <v>-10</v>
      </c>
      <c r="F4" s="171">
        <v>1.8000000000000007</v>
      </c>
      <c r="G4" s="173">
        <v>-27</v>
      </c>
      <c r="H4" s="171">
        <v>0.5</v>
      </c>
      <c r="I4" s="172">
        <v>-15</v>
      </c>
      <c r="J4" s="171">
        <v>1</v>
      </c>
      <c r="K4" s="173">
        <v>0</v>
      </c>
      <c r="L4" s="171">
        <v>6.1</v>
      </c>
      <c r="M4" s="172">
        <v>-25</v>
      </c>
      <c r="N4" s="171">
        <v>4.0999999999999996</v>
      </c>
      <c r="O4" s="174">
        <v>4</v>
      </c>
      <c r="P4" s="171">
        <v>9.3000000000000007</v>
      </c>
      <c r="Q4" s="173">
        <v>-34</v>
      </c>
      <c r="R4" s="171">
        <v>2.3000000000000007</v>
      </c>
      <c r="S4" s="172">
        <v>-18</v>
      </c>
      <c r="T4" s="171">
        <v>3.6999999999999993</v>
      </c>
      <c r="U4" s="173">
        <v>-12</v>
      </c>
      <c r="V4" s="171">
        <v>2.2400000000000002</v>
      </c>
      <c r="W4" s="175">
        <v>-4</v>
      </c>
      <c r="X4" s="171">
        <v>2.5</v>
      </c>
      <c r="Y4" s="175">
        <v>-15</v>
      </c>
      <c r="Z4" s="176">
        <v>7.35</v>
      </c>
      <c r="AA4" s="177">
        <v>5</v>
      </c>
      <c r="AB4" s="178"/>
      <c r="AC4" s="178"/>
      <c r="AE4" s="178"/>
      <c r="AF4" s="178"/>
      <c r="AH4" s="178"/>
      <c r="AI4" s="178"/>
      <c r="AK4" s="178"/>
      <c r="AL4" s="178"/>
      <c r="AN4" s="178"/>
    </row>
    <row r="5" spans="1:40" ht="15" thickBot="1" x14ac:dyDescent="0.3">
      <c r="B5" s="171">
        <v>4</v>
      </c>
      <c r="C5" s="172">
        <v>-20</v>
      </c>
      <c r="D5" s="171">
        <v>3.5</v>
      </c>
      <c r="E5" s="172">
        <v>-48</v>
      </c>
      <c r="F5" s="171">
        <v>2</v>
      </c>
      <c r="G5" s="173">
        <v>-14</v>
      </c>
      <c r="H5" s="171">
        <v>3</v>
      </c>
      <c r="I5" s="172">
        <v>-10</v>
      </c>
      <c r="J5" s="171">
        <v>1.6600000000000001</v>
      </c>
      <c r="K5" s="173">
        <v>-68</v>
      </c>
      <c r="L5" s="171">
        <v>7</v>
      </c>
      <c r="M5" s="172">
        <v>0</v>
      </c>
      <c r="N5" s="171">
        <v>7.1</v>
      </c>
      <c r="O5" s="173">
        <v>-25</v>
      </c>
      <c r="P5" s="171">
        <v>9.6999999999999993</v>
      </c>
      <c r="Q5" s="173">
        <v>-26</v>
      </c>
      <c r="R5" s="171">
        <v>4.0999999999999996</v>
      </c>
      <c r="S5" s="172">
        <v>0</v>
      </c>
      <c r="T5" s="171">
        <v>11.600000000000001</v>
      </c>
      <c r="U5" s="173">
        <v>-20</v>
      </c>
      <c r="V5" s="171">
        <v>5.43</v>
      </c>
      <c r="W5" s="179">
        <v>3</v>
      </c>
      <c r="X5" s="171">
        <v>7.1</v>
      </c>
      <c r="Y5" s="175">
        <v>-5</v>
      </c>
      <c r="Z5" s="180">
        <v>13.93</v>
      </c>
      <c r="AA5" s="181">
        <v>-10</v>
      </c>
      <c r="AB5" s="178"/>
      <c r="AC5" s="178"/>
      <c r="AE5" s="178"/>
      <c r="AF5" s="178"/>
      <c r="AH5" s="178"/>
      <c r="AI5" s="178"/>
      <c r="AK5" s="178"/>
      <c r="AL5" s="178"/>
      <c r="AN5" s="178"/>
    </row>
    <row r="6" spans="1:40" ht="15" thickBot="1" x14ac:dyDescent="0.3">
      <c r="B6" s="171">
        <v>6.18</v>
      </c>
      <c r="C6" s="172">
        <v>-11</v>
      </c>
      <c r="D6" s="171">
        <v>3.8000000000000007</v>
      </c>
      <c r="E6" s="172">
        <v>-20</v>
      </c>
      <c r="F6" s="171">
        <v>3.2799999999999994</v>
      </c>
      <c r="G6" s="182">
        <v>-6</v>
      </c>
      <c r="H6" s="171">
        <v>6</v>
      </c>
      <c r="I6" s="172">
        <v>-6</v>
      </c>
      <c r="J6" s="171">
        <v>2.9000000000000004</v>
      </c>
      <c r="K6" s="173">
        <v>-47</v>
      </c>
      <c r="L6" s="171">
        <v>19</v>
      </c>
      <c r="M6" s="177">
        <v>3</v>
      </c>
      <c r="N6" s="171">
        <v>8.6999999999999993</v>
      </c>
      <c r="O6" s="173">
        <v>-5</v>
      </c>
      <c r="P6" s="171">
        <v>12.45</v>
      </c>
      <c r="Q6" s="173">
        <v>-5</v>
      </c>
      <c r="R6" s="171">
        <v>7.1999999999999993</v>
      </c>
      <c r="S6" s="172">
        <v>-26</v>
      </c>
      <c r="T6" s="171">
        <v>14.670000000000002</v>
      </c>
      <c r="U6" s="173">
        <v>-14</v>
      </c>
      <c r="V6" s="171">
        <v>7.4499999999999993</v>
      </c>
      <c r="W6" s="175">
        <v>0</v>
      </c>
      <c r="X6" s="171">
        <v>9.5</v>
      </c>
      <c r="Y6" s="175">
        <v>0</v>
      </c>
      <c r="Z6" s="183">
        <v>19.940000000000001</v>
      </c>
      <c r="AB6" s="178"/>
      <c r="AC6" s="178"/>
      <c r="AE6" s="178"/>
      <c r="AF6" s="178"/>
      <c r="AH6" s="178"/>
      <c r="AI6" s="178"/>
      <c r="AK6" s="178"/>
      <c r="AL6" s="178"/>
      <c r="AN6" s="178"/>
    </row>
    <row r="7" spans="1:40" ht="15" thickBot="1" x14ac:dyDescent="0.3">
      <c r="B7" s="171">
        <v>9.32</v>
      </c>
      <c r="C7" s="172">
        <v>-6</v>
      </c>
      <c r="D7" s="171">
        <v>4.1999999999999993</v>
      </c>
      <c r="E7" s="172">
        <v>-13</v>
      </c>
      <c r="F7" s="184">
        <v>6</v>
      </c>
      <c r="G7" s="185">
        <v>-15</v>
      </c>
      <c r="H7" s="171">
        <v>10.3</v>
      </c>
      <c r="I7" s="172">
        <v>-2</v>
      </c>
      <c r="J7" s="184">
        <v>3.8699999999999992</v>
      </c>
      <c r="K7" s="186">
        <v>-18</v>
      </c>
      <c r="L7" s="171">
        <v>21.45</v>
      </c>
      <c r="M7" s="172">
        <v>-22</v>
      </c>
      <c r="N7" s="184">
        <v>9.0500000000000007</v>
      </c>
      <c r="O7" s="186">
        <v>-10</v>
      </c>
      <c r="P7" s="171">
        <v>17.3</v>
      </c>
      <c r="Q7" s="173">
        <v>0</v>
      </c>
      <c r="R7" s="171">
        <v>8.8999999999999986</v>
      </c>
      <c r="S7" s="172">
        <v>-5</v>
      </c>
      <c r="T7" s="171">
        <v>18.809999999999999</v>
      </c>
      <c r="U7" s="173">
        <v>-4</v>
      </c>
      <c r="V7" s="171">
        <v>8.870000000000001</v>
      </c>
      <c r="W7" s="187">
        <v>-3</v>
      </c>
      <c r="X7" s="188">
        <v>12.2</v>
      </c>
      <c r="Y7" s="189">
        <v>-10</v>
      </c>
      <c r="Z7" s="178"/>
      <c r="AB7" s="178"/>
      <c r="AC7" s="178"/>
      <c r="AE7" s="178"/>
      <c r="AF7" s="178"/>
      <c r="AH7" s="178"/>
      <c r="AI7" s="178"/>
      <c r="AJ7" s="178"/>
      <c r="AK7" s="178"/>
      <c r="AL7" s="178"/>
      <c r="AM7" s="178"/>
      <c r="AN7" s="178"/>
    </row>
    <row r="8" spans="1:40" ht="15" thickBot="1" x14ac:dyDescent="0.3">
      <c r="B8" s="184">
        <v>14.219999999999999</v>
      </c>
      <c r="C8" s="181">
        <v>-4</v>
      </c>
      <c r="D8" s="184">
        <v>6.8000000000000007</v>
      </c>
      <c r="E8" s="181">
        <v>-20</v>
      </c>
      <c r="F8" s="190">
        <v>7.3000000000000007</v>
      </c>
      <c r="H8" s="184">
        <v>15.899999999999999</v>
      </c>
      <c r="I8" s="181">
        <v>-5</v>
      </c>
      <c r="J8" s="190">
        <v>5.15</v>
      </c>
      <c r="L8" s="184">
        <v>22.1</v>
      </c>
      <c r="M8" s="181">
        <v>-10</v>
      </c>
      <c r="N8" s="190">
        <v>22.9</v>
      </c>
      <c r="P8" s="184">
        <v>22</v>
      </c>
      <c r="Q8" s="186">
        <v>-19</v>
      </c>
      <c r="R8" s="171">
        <v>11.8</v>
      </c>
      <c r="S8" s="172">
        <v>0</v>
      </c>
      <c r="T8" s="184">
        <v>27.560000000000002</v>
      </c>
      <c r="U8" s="186">
        <v>-8</v>
      </c>
      <c r="V8" s="171">
        <v>9.3000000000000007</v>
      </c>
      <c r="W8" s="175">
        <v>-46</v>
      </c>
      <c r="X8" s="190">
        <v>17</v>
      </c>
      <c r="Y8" s="178"/>
      <c r="Z8" s="178"/>
      <c r="AB8" s="178"/>
      <c r="AC8" s="178"/>
      <c r="AD8" s="178"/>
      <c r="AE8" s="178"/>
      <c r="AF8" s="178"/>
      <c r="AH8" s="178"/>
      <c r="AI8" s="178"/>
      <c r="AJ8" s="178"/>
      <c r="AK8" s="178"/>
      <c r="AL8" s="178"/>
      <c r="AM8" s="178"/>
      <c r="AN8" s="178"/>
    </row>
    <row r="9" spans="1:40" ht="15" thickBot="1" x14ac:dyDescent="0.3">
      <c r="B9" s="191">
        <v>23.97</v>
      </c>
      <c r="D9" s="190">
        <v>7.9600000000000009</v>
      </c>
      <c r="H9" s="190">
        <v>21.06</v>
      </c>
      <c r="L9" s="190">
        <v>23.7</v>
      </c>
      <c r="P9" s="190">
        <v>22.72</v>
      </c>
      <c r="R9" s="184">
        <v>35.9</v>
      </c>
      <c r="S9" s="181">
        <v>-10</v>
      </c>
      <c r="T9" s="190">
        <v>27.68</v>
      </c>
      <c r="V9" s="184">
        <v>9.8000000000000007</v>
      </c>
      <c r="W9" s="192">
        <v>-35</v>
      </c>
      <c r="Y9" s="178"/>
      <c r="Z9" s="178"/>
      <c r="AB9" s="178"/>
      <c r="AC9" s="178"/>
      <c r="AD9" s="178"/>
      <c r="AE9" s="178"/>
      <c r="AF9" s="178"/>
      <c r="AH9" s="178"/>
      <c r="AI9" s="178"/>
      <c r="AJ9" s="178"/>
      <c r="AK9" s="178"/>
      <c r="AL9" s="178"/>
      <c r="AM9" s="178"/>
      <c r="AN9" s="178"/>
    </row>
    <row r="10" spans="1:40" x14ac:dyDescent="0.25">
      <c r="Q10" s="193"/>
      <c r="R10" s="190">
        <v>36.299999999999997</v>
      </c>
      <c r="V10" s="190">
        <v>10.329999999999998</v>
      </c>
      <c r="W10" s="178"/>
      <c r="X10" s="178"/>
      <c r="Y10" s="178"/>
      <c r="Z10" s="178"/>
      <c r="AB10" s="178"/>
      <c r="AC10" s="178"/>
      <c r="AD10" s="178"/>
      <c r="AE10" s="178"/>
      <c r="AF10" s="178"/>
      <c r="AG10" s="178"/>
      <c r="AH10" s="178"/>
      <c r="AI10" s="178"/>
      <c r="AJ10" s="178"/>
      <c r="AK10" s="178"/>
      <c r="AL10" s="178"/>
      <c r="AM10" s="178"/>
      <c r="AN10" s="178"/>
    </row>
    <row r="11" spans="1:40" x14ac:dyDescent="0.25">
      <c r="W11" s="178"/>
      <c r="X11" s="178"/>
      <c r="Y11" s="178"/>
      <c r="Z11" s="178"/>
      <c r="AB11" s="178"/>
      <c r="AC11" s="178"/>
      <c r="AD11" s="178"/>
      <c r="AE11" s="178"/>
      <c r="AF11" s="178"/>
      <c r="AG11" s="178"/>
      <c r="AH11" s="178"/>
      <c r="AI11" s="178"/>
      <c r="AJ11" s="178"/>
      <c r="AK11" s="178"/>
      <c r="AL11" s="178"/>
      <c r="AM11" s="178"/>
      <c r="AN11" s="178"/>
    </row>
    <row r="12" spans="1:40" x14ac:dyDescent="0.25">
      <c r="W12" s="178"/>
      <c r="X12" s="178"/>
      <c r="Y12" s="178"/>
      <c r="Z12" s="178"/>
      <c r="AB12" s="178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  <c r="AM12" s="178"/>
      <c r="AN12" s="178"/>
    </row>
    <row r="13" spans="1:40" x14ac:dyDescent="0.25">
      <c r="W13" s="178"/>
      <c r="X13" s="178"/>
      <c r="Y13" s="178"/>
      <c r="Z13" s="178"/>
      <c r="AA13" s="178"/>
      <c r="AB13" s="178"/>
      <c r="AC13" s="178"/>
      <c r="AD13" s="178"/>
      <c r="AE13" s="178"/>
      <c r="AF13" s="178"/>
      <c r="AG13" s="178"/>
      <c r="AH13" s="178"/>
      <c r="AI13" s="178"/>
      <c r="AJ13" s="178"/>
      <c r="AK13" s="178"/>
      <c r="AL13" s="178"/>
      <c r="AM13" s="178"/>
      <c r="AN13" s="178"/>
    </row>
    <row r="14" spans="1:40" x14ac:dyDescent="0.25">
      <c r="B14" s="194">
        <f>B9</f>
        <v>23.97</v>
      </c>
      <c r="C14" s="194">
        <f t="shared" ref="C14:AA14" si="0">AVERAGE(C4:C13)</f>
        <v>-10.199999999999999</v>
      </c>
      <c r="D14" s="194">
        <f>D9</f>
        <v>7.9600000000000009</v>
      </c>
      <c r="E14" s="194">
        <f t="shared" si="0"/>
        <v>-22.2</v>
      </c>
      <c r="F14" s="194">
        <f>F8</f>
        <v>7.3000000000000007</v>
      </c>
      <c r="G14" s="194">
        <f t="shared" si="0"/>
        <v>-15.5</v>
      </c>
      <c r="H14" s="194">
        <f>H9</f>
        <v>21.06</v>
      </c>
      <c r="I14" s="194">
        <f t="shared" si="0"/>
        <v>-7.6</v>
      </c>
      <c r="J14" s="194">
        <f>J8</f>
        <v>5.15</v>
      </c>
      <c r="K14" s="194">
        <f t="shared" si="0"/>
        <v>-33.25</v>
      </c>
      <c r="L14" s="194">
        <f>L9</f>
        <v>23.7</v>
      </c>
      <c r="M14" s="194">
        <f t="shared" si="0"/>
        <v>-10.8</v>
      </c>
      <c r="N14" s="194">
        <f>N8</f>
        <v>22.9</v>
      </c>
      <c r="O14" s="194">
        <f t="shared" si="0"/>
        <v>-9</v>
      </c>
      <c r="P14" s="194">
        <f>P9</f>
        <v>22.72</v>
      </c>
      <c r="Q14" s="194">
        <f t="shared" si="0"/>
        <v>-16.8</v>
      </c>
      <c r="R14" s="194">
        <f>R10</f>
        <v>36.299999999999997</v>
      </c>
      <c r="S14" s="194">
        <f t="shared" si="0"/>
        <v>-9.8333333333333339</v>
      </c>
      <c r="T14" s="194">
        <f>T9</f>
        <v>27.68</v>
      </c>
      <c r="U14" s="194">
        <f t="shared" si="0"/>
        <v>-11.6</v>
      </c>
      <c r="V14" s="194">
        <f>V10</f>
        <v>10.329999999999998</v>
      </c>
      <c r="W14" s="194">
        <f t="shared" si="0"/>
        <v>-14.166666666666666</v>
      </c>
      <c r="X14" s="194">
        <f>X8</f>
        <v>17</v>
      </c>
      <c r="Y14" s="194">
        <f t="shared" si="0"/>
        <v>-7.5</v>
      </c>
      <c r="Z14" s="194">
        <f>Z6</f>
        <v>19.940000000000001</v>
      </c>
      <c r="AA14" s="194">
        <f t="shared" si="0"/>
        <v>-2.5</v>
      </c>
      <c r="AB14" s="194"/>
      <c r="AC14" s="194"/>
      <c r="AD14" s="178"/>
      <c r="AE14" s="178"/>
      <c r="AF14" s="178"/>
      <c r="AG14" s="178"/>
      <c r="AH14" s="178"/>
      <c r="AI14" s="178"/>
      <c r="AJ14" s="178"/>
      <c r="AK14" s="178"/>
      <c r="AL14" s="178"/>
      <c r="AM14" s="178"/>
      <c r="AN14" s="178"/>
    </row>
    <row r="15" spans="1:40" x14ac:dyDescent="0.25">
      <c r="W15" s="178"/>
      <c r="X15" s="178"/>
      <c r="Y15" s="178"/>
      <c r="Z15" s="178"/>
      <c r="AA15" s="178"/>
      <c r="AB15" s="178"/>
      <c r="AC15" s="178"/>
      <c r="AD15" s="178"/>
      <c r="AE15" s="178"/>
      <c r="AF15" s="178"/>
      <c r="AG15" s="178"/>
      <c r="AH15" s="178"/>
      <c r="AI15" s="178"/>
      <c r="AJ15" s="178"/>
      <c r="AK15" s="178"/>
      <c r="AL15" s="178"/>
      <c r="AM15" s="178"/>
      <c r="AN15" s="178"/>
    </row>
    <row r="16" spans="1:40" x14ac:dyDescent="0.25">
      <c r="A16" s="195" t="s">
        <v>172</v>
      </c>
      <c r="B16" s="194">
        <f>AVERAGE(B14,D14,F14,H14,J14,L14,N14,P14,R14,T14,V14,X14,Z14)</f>
        <v>18.923846153846153</v>
      </c>
      <c r="C16" s="194">
        <f>AVERAGE(C14,E14,G14,I14,K14,M14,O14,Q14,S14,U14,W14,Y14,AA14)</f>
        <v>-13.149999999999999</v>
      </c>
    </row>
    <row r="17" spans="1:32" x14ac:dyDescent="0.25">
      <c r="A17" s="163" t="s">
        <v>177</v>
      </c>
      <c r="B17" s="195">
        <f>STDEV(B14,D14,F14,H14,J14,L14,N14,P14,R14,T14,V14,X14,Z14)</f>
        <v>9.0613028298561424</v>
      </c>
      <c r="C17" s="195">
        <f>STDEV(C14,E14,G14,I14,K14,M14,O14,Q14,S14,U14,W14,Y14,AA14)</f>
        <v>7.7823994205348193</v>
      </c>
    </row>
    <row r="18" spans="1:32" ht="15" thickBot="1" x14ac:dyDescent="0.3">
      <c r="S18" s="196"/>
    </row>
    <row r="19" spans="1:32" ht="15" x14ac:dyDescent="0.25">
      <c r="B19" s="373" t="s">
        <v>7</v>
      </c>
      <c r="C19" s="367"/>
      <c r="D19" s="367" t="s">
        <v>8</v>
      </c>
      <c r="E19" s="367"/>
      <c r="F19" s="367" t="s">
        <v>9</v>
      </c>
      <c r="G19" s="367"/>
      <c r="H19" s="374" t="s">
        <v>10</v>
      </c>
      <c r="I19" s="374"/>
      <c r="J19" s="375" t="s">
        <v>11</v>
      </c>
      <c r="K19" s="375"/>
      <c r="L19" s="367" t="s">
        <v>12</v>
      </c>
      <c r="M19" s="367"/>
      <c r="N19" s="367" t="s">
        <v>13</v>
      </c>
      <c r="O19" s="367"/>
      <c r="P19" s="367" t="s">
        <v>14</v>
      </c>
      <c r="Q19" s="367"/>
      <c r="R19" s="372" t="s">
        <v>15</v>
      </c>
      <c r="S19" s="372"/>
      <c r="T19" s="367" t="s">
        <v>16</v>
      </c>
      <c r="U19" s="367"/>
      <c r="V19" s="367" t="s">
        <v>17</v>
      </c>
      <c r="W19" s="367"/>
      <c r="X19" s="367" t="s">
        <v>18</v>
      </c>
      <c r="Y19" s="367"/>
      <c r="Z19" s="368" t="s">
        <v>19</v>
      </c>
      <c r="AA19" s="369"/>
      <c r="AB19" s="197" t="s">
        <v>172</v>
      </c>
      <c r="AC19" s="198" t="s">
        <v>177</v>
      </c>
      <c r="AD19" s="199" t="s">
        <v>172</v>
      </c>
    </row>
    <row r="20" spans="1:32" ht="15" thickBot="1" x14ac:dyDescent="0.3">
      <c r="B20" s="200" t="s">
        <v>22</v>
      </c>
      <c r="C20" s="201" t="s">
        <v>32</v>
      </c>
      <c r="D20" s="200" t="s">
        <v>22</v>
      </c>
      <c r="E20" s="201" t="s">
        <v>32</v>
      </c>
      <c r="F20" s="200" t="s">
        <v>22</v>
      </c>
      <c r="G20" s="201" t="s">
        <v>32</v>
      </c>
      <c r="H20" s="200" t="s">
        <v>22</v>
      </c>
      <c r="I20" s="201" t="s">
        <v>32</v>
      </c>
      <c r="J20" s="200" t="s">
        <v>22</v>
      </c>
      <c r="K20" s="201" t="s">
        <v>32</v>
      </c>
      <c r="L20" s="200" t="s">
        <v>22</v>
      </c>
      <c r="M20" s="201" t="s">
        <v>32</v>
      </c>
      <c r="N20" s="200" t="s">
        <v>22</v>
      </c>
      <c r="O20" s="201" t="s">
        <v>32</v>
      </c>
      <c r="P20" s="200" t="s">
        <v>22</v>
      </c>
      <c r="Q20" s="201" t="s">
        <v>32</v>
      </c>
      <c r="R20" s="200" t="s">
        <v>22</v>
      </c>
      <c r="S20" s="201" t="s">
        <v>32</v>
      </c>
      <c r="T20" s="200" t="s">
        <v>22</v>
      </c>
      <c r="U20" s="201" t="s">
        <v>32</v>
      </c>
      <c r="V20" s="200" t="s">
        <v>22</v>
      </c>
      <c r="W20" s="201" t="s">
        <v>32</v>
      </c>
      <c r="X20" s="200" t="s">
        <v>22</v>
      </c>
      <c r="Y20" s="201" t="s">
        <v>32</v>
      </c>
      <c r="Z20" s="200" t="s">
        <v>22</v>
      </c>
      <c r="AA20" s="201" t="s">
        <v>32</v>
      </c>
      <c r="AB20" s="370" t="s">
        <v>22</v>
      </c>
      <c r="AC20" s="371"/>
      <c r="AD20" s="181" t="s">
        <v>32</v>
      </c>
    </row>
    <row r="21" spans="1:32" ht="15" thickBot="1" x14ac:dyDescent="0.3">
      <c r="A21" s="202">
        <v>44009</v>
      </c>
      <c r="B21" s="203">
        <v>15</v>
      </c>
      <c r="C21" s="204">
        <v>-6.875</v>
      </c>
      <c r="D21" s="203">
        <v>4.2</v>
      </c>
      <c r="E21" s="204">
        <v>-12.25</v>
      </c>
      <c r="F21" s="203">
        <v>5.5</v>
      </c>
      <c r="G21" s="204">
        <v>-6.5</v>
      </c>
      <c r="H21" s="203">
        <v>14.2</v>
      </c>
      <c r="I21" s="204">
        <v>-5</v>
      </c>
      <c r="J21" s="203">
        <v>9.19</v>
      </c>
      <c r="K21" s="204">
        <v>-5</v>
      </c>
      <c r="L21" s="203">
        <v>19.7</v>
      </c>
      <c r="M21" s="204">
        <v>-5</v>
      </c>
      <c r="N21" s="203">
        <v>17.399999999999999</v>
      </c>
      <c r="O21" s="204">
        <v>-2.8</v>
      </c>
      <c r="P21" s="203">
        <v>19.260000000000002</v>
      </c>
      <c r="Q21" s="204">
        <v>-3</v>
      </c>
      <c r="R21" s="203">
        <v>24.8</v>
      </c>
      <c r="S21" s="204">
        <v>-6.666666666666667</v>
      </c>
      <c r="T21" s="203">
        <v>25.8</v>
      </c>
      <c r="U21" s="204">
        <v>-9.2857142857142865</v>
      </c>
      <c r="V21" s="203">
        <v>11.9</v>
      </c>
      <c r="W21" s="204">
        <v>-7</v>
      </c>
      <c r="X21" s="203">
        <v>15.38</v>
      </c>
      <c r="Y21" s="204">
        <v>-3</v>
      </c>
      <c r="Z21" s="203">
        <v>17.899999999999999</v>
      </c>
      <c r="AA21" s="204">
        <v>-16.399999999999999</v>
      </c>
      <c r="AB21" s="205">
        <f>AVERAGE(B21,D21,F21,H21,J21,L21,N21,P21,R21,T21,V21,X21,Z21)</f>
        <v>15.402307692307694</v>
      </c>
      <c r="AC21" s="206">
        <f>STDEV(B21,D21,F21,H21,J21,L21,N21,P21,R21,T21,V21,X21,Z21)</f>
        <v>6.5575912166055703</v>
      </c>
      <c r="AD21" s="207">
        <f>AVERAGE(C21,E21,G21,I21,K21,M21,O21,Q21,S21,U21,W21,Y21,AA21)</f>
        <v>-6.8290293040293042</v>
      </c>
      <c r="AE21" s="206">
        <f>STDEV(C21,E21,G21,I21,K21,M21,O21,Q21,S21,U21,W21,Y21,AA21)</f>
        <v>3.9028165383218254</v>
      </c>
    </row>
    <row r="22" spans="1:32" ht="15" thickBot="1" x14ac:dyDescent="0.3">
      <c r="A22" s="202">
        <v>44017</v>
      </c>
      <c r="B22" s="208">
        <v>16.8</v>
      </c>
      <c r="C22" s="209">
        <v>-14.5</v>
      </c>
      <c r="D22" s="208">
        <v>8.2799999999999994</v>
      </c>
      <c r="E22" s="209">
        <v>-17.25</v>
      </c>
      <c r="F22" s="208">
        <v>15.85</v>
      </c>
      <c r="G22" s="209">
        <v>-21.5</v>
      </c>
      <c r="H22" s="208">
        <v>9.5500000000000007</v>
      </c>
      <c r="I22" s="209">
        <v>-13.5</v>
      </c>
      <c r="J22" s="208">
        <v>19.5</v>
      </c>
      <c r="K22" s="209">
        <v>-5.666666666666667</v>
      </c>
      <c r="L22" s="208">
        <v>34.549999999999997</v>
      </c>
      <c r="M22" s="209">
        <v>-9</v>
      </c>
      <c r="N22" s="208">
        <v>18.38</v>
      </c>
      <c r="O22" s="209">
        <v>-7.6</v>
      </c>
      <c r="P22" s="208">
        <v>25.9</v>
      </c>
      <c r="Q22" s="209">
        <v>-5.5</v>
      </c>
      <c r="R22" s="208">
        <v>49.3</v>
      </c>
      <c r="S22" s="209">
        <v>-7.6</v>
      </c>
      <c r="T22" s="208">
        <v>32.36</v>
      </c>
      <c r="U22" s="209">
        <v>-12.8</v>
      </c>
      <c r="V22" s="208">
        <v>26.1</v>
      </c>
      <c r="W22" s="209">
        <v>-3.4</v>
      </c>
      <c r="X22" s="208">
        <v>29.13</v>
      </c>
      <c r="Y22" s="209">
        <v>-21.4</v>
      </c>
      <c r="Z22" s="208">
        <v>20.02</v>
      </c>
      <c r="AA22" s="209">
        <v>-8.25</v>
      </c>
      <c r="AB22" s="210">
        <f>AVERAGE(B22,D22,F22,H22,J22,L22,N22,P22,R22,T22,V22,X22,Z22)</f>
        <v>23.516923076923078</v>
      </c>
      <c r="AC22" s="211">
        <f>STDEV(B22,D22,F22,H22,J22,L22,N22,P22,R22,T22,V22,X22,Z22)</f>
        <v>11.159612735675742</v>
      </c>
      <c r="AD22" s="212">
        <f>AVERAGE(C22,E22,G22,I22,K22,M22,O22,Q22,S22,U22,W22,Y22,AA22)</f>
        <v>-11.382051282051282</v>
      </c>
      <c r="AE22" s="206">
        <f>STDEV(C22,E22,G22,I22,K22,M22,O22,Q22,S22,U22,W22,Y22,AA22)</f>
        <v>5.9753097763276593</v>
      </c>
    </row>
    <row r="23" spans="1:32" ht="15" thickBot="1" x14ac:dyDescent="0.3">
      <c r="A23" s="202">
        <v>44023</v>
      </c>
      <c r="B23" s="208">
        <v>8.6999999999999993</v>
      </c>
      <c r="C23" s="209">
        <v>-10.5</v>
      </c>
      <c r="D23" s="208">
        <v>7.65</v>
      </c>
      <c r="E23" s="209">
        <v>-11.5</v>
      </c>
      <c r="F23" s="208">
        <v>8.43</v>
      </c>
      <c r="G23" s="209">
        <v>-16.5</v>
      </c>
      <c r="H23" s="208">
        <v>5.26</v>
      </c>
      <c r="I23" s="209">
        <v>-19.5</v>
      </c>
      <c r="J23" s="208">
        <v>13.92</v>
      </c>
      <c r="K23" s="209">
        <v>-4</v>
      </c>
      <c r="L23" s="208">
        <v>30.5</v>
      </c>
      <c r="M23" s="209">
        <v>-3.5</v>
      </c>
      <c r="N23" s="208">
        <v>12.2</v>
      </c>
      <c r="O23" s="209">
        <v>-21.2</v>
      </c>
      <c r="P23" s="208">
        <v>30.48</v>
      </c>
      <c r="Q23" s="209">
        <v>-1.8333333333333333</v>
      </c>
      <c r="R23" s="208">
        <v>50.4</v>
      </c>
      <c r="S23" s="209">
        <v>-3.5454545454545454</v>
      </c>
      <c r="T23" s="208">
        <v>25.5</v>
      </c>
      <c r="U23" s="209">
        <v>-14.4</v>
      </c>
      <c r="V23" s="208">
        <v>29.1</v>
      </c>
      <c r="W23" s="209">
        <v>-8</v>
      </c>
      <c r="X23" s="208">
        <v>18.88</v>
      </c>
      <c r="Y23" s="209">
        <v>-8.3333333333333339</v>
      </c>
      <c r="Z23" s="208">
        <v>25.3</v>
      </c>
      <c r="AA23" s="209">
        <v>-7.75</v>
      </c>
      <c r="AB23" s="210">
        <f>AVERAGE(B23,D23,F23,H23,J23,L23,N23,P23,R23,T23,V23,X23,Z23)</f>
        <v>20.486153846153847</v>
      </c>
      <c r="AC23" s="211">
        <f>STDEV(B23,D23,F23,H23,J23,L23,N23,P23,R23,T23,V23,X23,Z23)</f>
        <v>12.950944970967397</v>
      </c>
      <c r="AD23" s="212">
        <f>AVERAGE(C23,E23,G23,I23,K23,M23,O23,Q23,S23,U23,W23,Y23,AA23)</f>
        <v>-10.043240093240094</v>
      </c>
      <c r="AE23" s="206">
        <f>STDEV(C23,E23,G23,I23,K23,M23,O23,Q23,S23,U23,W23,Y23,AA23)</f>
        <v>6.3128280315652443</v>
      </c>
    </row>
    <row r="24" spans="1:32" ht="15" thickBot="1" x14ac:dyDescent="0.3">
      <c r="A24" s="202">
        <v>44030</v>
      </c>
      <c r="B24" s="208">
        <v>13.2</v>
      </c>
      <c r="C24" s="209">
        <v>-6.666666666666667</v>
      </c>
      <c r="D24" s="208">
        <v>13.14</v>
      </c>
      <c r="E24" s="209">
        <v>-10.333333333333334</v>
      </c>
      <c r="F24" s="208">
        <v>14.3</v>
      </c>
      <c r="G24" s="209">
        <v>-17.2</v>
      </c>
      <c r="H24" s="208">
        <v>10.68</v>
      </c>
      <c r="I24" s="209">
        <v>-39</v>
      </c>
      <c r="J24" s="208">
        <v>11.969999999999999</v>
      </c>
      <c r="K24" s="209">
        <v>-11</v>
      </c>
      <c r="L24" s="208">
        <v>29.5</v>
      </c>
      <c r="M24" s="209">
        <v>-3.4444444444444446</v>
      </c>
      <c r="N24" s="208">
        <v>21.07</v>
      </c>
      <c r="O24" s="209">
        <v>-19.428571428571427</v>
      </c>
      <c r="P24" s="208">
        <v>14.420000000000002</v>
      </c>
      <c r="Q24" s="209">
        <v>-29</v>
      </c>
      <c r="R24" s="208">
        <v>42.94</v>
      </c>
      <c r="S24" s="209">
        <v>-7.7777777777777777</v>
      </c>
      <c r="T24" s="208">
        <v>22.43</v>
      </c>
      <c r="U24" s="209">
        <v>-7</v>
      </c>
      <c r="V24" s="208">
        <v>21.67</v>
      </c>
      <c r="W24" s="209">
        <v>-3.8333333333333335</v>
      </c>
      <c r="X24" s="208">
        <v>19.399999999999999</v>
      </c>
      <c r="Y24" s="209">
        <v>-9</v>
      </c>
      <c r="Z24" s="208">
        <v>18.07</v>
      </c>
      <c r="AA24" s="209">
        <v>-14</v>
      </c>
      <c r="AB24" s="210">
        <f>AVERAGE(B24,D24,F24,H24,J24,L24,N24,P24,R24,T24,V24,X24,Z24)</f>
        <v>19.445384615384615</v>
      </c>
      <c r="AC24" s="211">
        <f>STDEV(B24,D24,F24,H24,J24,L24,N24,P24,R24,T24,V24,X24,Z24)</f>
        <v>8.8255676072275158</v>
      </c>
      <c r="AD24" s="212">
        <f>AVERAGE(C24,E24,G24,I24,K24,M24,O24,Q24,S24,U24,W24,Y24,AA24)</f>
        <v>-13.668009768009769</v>
      </c>
      <c r="AE24" s="206">
        <f>STDEV(C24,E24,G24,I24,K24,M24,O24,Q24,S24,U24,W24,Y24,AA24)</f>
        <v>10.376237660611023</v>
      </c>
    </row>
    <row r="25" spans="1:32" ht="15" thickBot="1" x14ac:dyDescent="0.3">
      <c r="A25" s="202">
        <v>44037</v>
      </c>
      <c r="B25" s="213">
        <v>23.97</v>
      </c>
      <c r="C25" s="214">
        <v>-10.199999999999999</v>
      </c>
      <c r="D25" s="213">
        <v>7.9600000000000009</v>
      </c>
      <c r="E25" s="214">
        <v>-22.2</v>
      </c>
      <c r="F25" s="213">
        <v>7.3000000000000007</v>
      </c>
      <c r="G25" s="214">
        <v>-15.5</v>
      </c>
      <c r="H25" s="213">
        <v>21.06</v>
      </c>
      <c r="I25" s="214">
        <v>-7.6</v>
      </c>
      <c r="J25" s="213">
        <v>5.15</v>
      </c>
      <c r="K25" s="214">
        <v>-33.25</v>
      </c>
      <c r="L25" s="213">
        <v>23.7</v>
      </c>
      <c r="M25" s="214">
        <v>-10.8</v>
      </c>
      <c r="N25" s="213">
        <v>22.9</v>
      </c>
      <c r="O25" s="214">
        <v>-9</v>
      </c>
      <c r="P25" s="213">
        <v>22.72</v>
      </c>
      <c r="Q25" s="214">
        <v>-16.8</v>
      </c>
      <c r="R25" s="213">
        <v>36.299999999999997</v>
      </c>
      <c r="S25" s="214">
        <v>-9.8333333333333339</v>
      </c>
      <c r="T25" s="213">
        <v>27.68</v>
      </c>
      <c r="U25" s="214">
        <v>-11.6</v>
      </c>
      <c r="V25" s="213">
        <v>10.329999999999998</v>
      </c>
      <c r="W25" s="214">
        <v>-14.166666666666666</v>
      </c>
      <c r="X25" s="213">
        <v>17</v>
      </c>
      <c r="Y25" s="214">
        <v>-7.5</v>
      </c>
      <c r="Z25" s="213">
        <v>19.940000000000001</v>
      </c>
      <c r="AA25" s="214">
        <v>-2.5</v>
      </c>
      <c r="AB25" s="215">
        <f>AVERAGE(B25,D25,F25,H25,J25,L25,N25,P25,R25,T25,V25,X25,Z25)</f>
        <v>18.923846153846153</v>
      </c>
      <c r="AC25" s="216">
        <f>STDEV(B25,D25,F25,H25,J25,L25,N25,P25,R25,T25,V25,X25,Z25)</f>
        <v>9.0613028298561424</v>
      </c>
      <c r="AD25" s="217">
        <f>AVERAGE(C25,E25,G25,I25,K25,M25,O25,Q25,S25,U25,W25,Y25,AA25)</f>
        <v>-13.149999999999999</v>
      </c>
      <c r="AE25" s="206">
        <f>STDEV(C25,E25,G25,I25,K25,M25,O25,Q25,S25,U25,W25,Y25,AA25)</f>
        <v>7.7823994205348193</v>
      </c>
    </row>
    <row r="26" spans="1:32" x14ac:dyDescent="0.25">
      <c r="A26" s="163" t="s">
        <v>170</v>
      </c>
      <c r="B26" s="218">
        <f>AVERAGE(B21:B25)</f>
        <v>15.534000000000001</v>
      </c>
      <c r="C26" s="218">
        <f t="shared" ref="C26:AA26" si="1">AVERAGE(C21:C25)</f>
        <v>-9.7483333333333313</v>
      </c>
      <c r="D26" s="219">
        <f t="shared" si="1"/>
        <v>8.2460000000000004</v>
      </c>
      <c r="E26" s="220">
        <f t="shared" si="1"/>
        <v>-14.706666666666667</v>
      </c>
      <c r="F26" s="219">
        <f t="shared" si="1"/>
        <v>10.276</v>
      </c>
      <c r="G26" s="220">
        <f t="shared" si="1"/>
        <v>-15.440000000000001</v>
      </c>
      <c r="H26" s="218">
        <f t="shared" si="1"/>
        <v>12.15</v>
      </c>
      <c r="I26" s="220">
        <f t="shared" si="1"/>
        <v>-16.919999999999998</v>
      </c>
      <c r="J26" s="219">
        <f t="shared" si="1"/>
        <v>11.946</v>
      </c>
      <c r="K26" s="218">
        <f t="shared" si="1"/>
        <v>-11.783333333333335</v>
      </c>
      <c r="L26" s="221">
        <f t="shared" si="1"/>
        <v>27.589999999999996</v>
      </c>
      <c r="M26" s="222">
        <f t="shared" si="1"/>
        <v>-6.3488888888888884</v>
      </c>
      <c r="N26" s="218">
        <f t="shared" si="1"/>
        <v>18.390000000000004</v>
      </c>
      <c r="O26" s="218">
        <f t="shared" si="1"/>
        <v>-12.005714285714285</v>
      </c>
      <c r="P26" s="218">
        <f t="shared" si="1"/>
        <v>22.556000000000001</v>
      </c>
      <c r="Q26" s="218">
        <f t="shared" si="1"/>
        <v>-11.226666666666668</v>
      </c>
      <c r="R26" s="221">
        <f t="shared" si="1"/>
        <v>40.748000000000005</v>
      </c>
      <c r="S26" s="222">
        <f t="shared" si="1"/>
        <v>-7.0846464646464655</v>
      </c>
      <c r="T26" s="221">
        <f t="shared" si="1"/>
        <v>26.754000000000001</v>
      </c>
      <c r="U26" s="218">
        <f t="shared" si="1"/>
        <v>-11.017142857142858</v>
      </c>
      <c r="V26" s="218">
        <f t="shared" si="1"/>
        <v>19.82</v>
      </c>
      <c r="W26" s="222">
        <f t="shared" si="1"/>
        <v>-7.2799999999999994</v>
      </c>
      <c r="X26" s="218">
        <f t="shared" si="1"/>
        <v>19.957999999999998</v>
      </c>
      <c r="Y26" s="218">
        <f t="shared" si="1"/>
        <v>-9.8466666666666676</v>
      </c>
      <c r="Z26" s="218">
        <f t="shared" si="1"/>
        <v>20.245999999999999</v>
      </c>
      <c r="AA26" s="223">
        <f t="shared" si="1"/>
        <v>-9.7799999999999994</v>
      </c>
      <c r="AB26" s="218">
        <f>AVERAGE(AB21:AB25)</f>
        <v>19.554923076923078</v>
      </c>
      <c r="AC26" s="218">
        <f>STDEV(AB21:AB25)</f>
        <v>2.9248549551859329</v>
      </c>
      <c r="AD26" s="218">
        <f>AVERAGE(AD21:AD25)</f>
        <v>-11.01446608946609</v>
      </c>
      <c r="AE26" s="224">
        <f>STDEV(AD21:AD25)</f>
        <v>2.7476389424112728</v>
      </c>
    </row>
    <row r="27" spans="1:32" x14ac:dyDescent="0.25">
      <c r="A27" s="163" t="s">
        <v>177</v>
      </c>
      <c r="B27" s="211">
        <f>STDEV(B21:B25)</f>
        <v>5.5947546863110951</v>
      </c>
      <c r="C27" s="225">
        <f t="shared" ref="C27:AA27" si="2">STDEV(C21:C25)</f>
        <v>3.2054662514038275</v>
      </c>
      <c r="D27" s="226">
        <f t="shared" si="2"/>
        <v>3.1921591439024448</v>
      </c>
      <c r="E27" s="211">
        <f t="shared" si="2"/>
        <v>4.9513269826268669</v>
      </c>
      <c r="F27" s="211">
        <f t="shared" si="2"/>
        <v>4.5369736609330253</v>
      </c>
      <c r="G27" s="211">
        <f t="shared" si="2"/>
        <v>5.4970901393373532</v>
      </c>
      <c r="H27" s="211">
        <f t="shared" si="2"/>
        <v>5.9157332597066956</v>
      </c>
      <c r="I27" s="209">
        <f>STDEV(I21:I25)</f>
        <v>13.553855540029932</v>
      </c>
      <c r="J27" s="211">
        <f t="shared" si="2"/>
        <v>5.35586874372403</v>
      </c>
      <c r="K27" s="209">
        <f t="shared" si="2"/>
        <v>12.302833910210371</v>
      </c>
      <c r="L27" s="211">
        <f t="shared" si="2"/>
        <v>5.8724356105452626</v>
      </c>
      <c r="M27" s="211">
        <f>STDEV(M21:M25)</f>
        <v>3.3620026365835991</v>
      </c>
      <c r="N27" s="211">
        <f t="shared" si="2"/>
        <v>4.0871383632071687</v>
      </c>
      <c r="O27" s="211">
        <f t="shared" si="2"/>
        <v>7.9502124217545527</v>
      </c>
      <c r="P27" s="227">
        <f t="shared" si="2"/>
        <v>6.1452648437638633</v>
      </c>
      <c r="Q27" s="209">
        <f t="shared" si="2"/>
        <v>11.572174481151855</v>
      </c>
      <c r="R27" s="227">
        <f t="shared" si="2"/>
        <v>10.550190519606726</v>
      </c>
      <c r="S27" s="225">
        <f t="shared" si="2"/>
        <v>2.2913907533487574</v>
      </c>
      <c r="T27" s="226">
        <f t="shared" si="2"/>
        <v>3.6559649888914278</v>
      </c>
      <c r="U27" s="225">
        <f t="shared" si="2"/>
        <v>2.9196449322841</v>
      </c>
      <c r="V27" s="227">
        <f t="shared" si="2"/>
        <v>8.3929404859083885</v>
      </c>
      <c r="W27" s="211">
        <f t="shared" si="2"/>
        <v>4.3288823294497423</v>
      </c>
      <c r="X27" s="211">
        <f t="shared" si="2"/>
        <v>5.3690520578589949</v>
      </c>
      <c r="Y27" s="211">
        <f t="shared" si="2"/>
        <v>6.8715031510984215</v>
      </c>
      <c r="Z27" s="226">
        <f t="shared" si="2"/>
        <v>2.9969284275738253</v>
      </c>
      <c r="AA27" s="211">
        <f t="shared" si="2"/>
        <v>5.5021132303870308</v>
      </c>
      <c r="AB27" s="224"/>
      <c r="AC27" s="224"/>
      <c r="AE27" s="228"/>
      <c r="AF27" s="229" t="s">
        <v>179</v>
      </c>
    </row>
    <row r="28" spans="1:32" x14ac:dyDescent="0.25">
      <c r="AE28" s="230"/>
      <c r="AF28" s="229" t="s">
        <v>180</v>
      </c>
    </row>
    <row r="29" spans="1:32" x14ac:dyDescent="0.25">
      <c r="A29" s="163" t="s">
        <v>172</v>
      </c>
      <c r="B29" s="224">
        <f>AVERAGE(B26,D26,F26,H26,J26,L26,N26,P26,R26,T26,V26,X26,Z26)</f>
        <v>19.554923076923075</v>
      </c>
      <c r="C29" s="224">
        <f>AVERAGE(C26,E26,G26,I26,K26,M26,O26,Q26,S26,U26,W26,Y26,AA26)</f>
        <v>-11.014466089466092</v>
      </c>
      <c r="AE29" s="231"/>
      <c r="AF29" s="229" t="s">
        <v>181</v>
      </c>
    </row>
    <row r="30" spans="1:32" ht="15" thickBot="1" x14ac:dyDescent="0.3">
      <c r="A30" s="163" t="s">
        <v>177</v>
      </c>
      <c r="B30" s="224">
        <f>STDEV(B26,D26,F26,H26,J26,L26,N26,P26,R26,T26,V26,X26,Z26)</f>
        <v>8.7535520643673532</v>
      </c>
      <c r="C30" s="224">
        <f>STDEV(C26,E26,G26,I26,K26,M26,O26,Q26,S26,U26,W26,Y26,AA26)</f>
        <v>3.2321287668366745</v>
      </c>
      <c r="AE30" s="196"/>
      <c r="AF30" s="229" t="s">
        <v>182</v>
      </c>
    </row>
    <row r="31" spans="1:32" ht="15" x14ac:dyDescent="0.25">
      <c r="K31" s="373" t="s">
        <v>7</v>
      </c>
      <c r="L31" s="367"/>
      <c r="M31" s="367" t="s">
        <v>12</v>
      </c>
      <c r="N31" s="367"/>
      <c r="O31" s="367" t="s">
        <v>13</v>
      </c>
      <c r="P31" s="367"/>
      <c r="Q31" s="367" t="s">
        <v>14</v>
      </c>
      <c r="R31" s="367"/>
    </row>
    <row r="32" spans="1:32" ht="15" thickBot="1" x14ac:dyDescent="0.3">
      <c r="K32" s="184" t="s">
        <v>22</v>
      </c>
      <c r="L32" s="232" t="s">
        <v>32</v>
      </c>
      <c r="M32" s="232" t="s">
        <v>22</v>
      </c>
      <c r="N32" s="232" t="s">
        <v>32</v>
      </c>
      <c r="O32" s="232" t="s">
        <v>22</v>
      </c>
      <c r="P32" s="232" t="s">
        <v>32</v>
      </c>
      <c r="Q32" s="232" t="s">
        <v>22</v>
      </c>
      <c r="R32" s="232" t="s">
        <v>32</v>
      </c>
    </row>
    <row r="33" spans="2:30" x14ac:dyDescent="0.25">
      <c r="K33" s="205">
        <v>15</v>
      </c>
      <c r="L33" s="206">
        <v>-6.875</v>
      </c>
      <c r="M33" s="206">
        <v>19.7</v>
      </c>
      <c r="N33" s="206">
        <v>-5</v>
      </c>
      <c r="O33" s="206">
        <v>17.399999999999999</v>
      </c>
      <c r="P33" s="206">
        <v>-2.8</v>
      </c>
      <c r="Q33" s="206">
        <v>19.260000000000002</v>
      </c>
      <c r="R33" s="206">
        <v>-3</v>
      </c>
    </row>
    <row r="34" spans="2:30" x14ac:dyDescent="0.25">
      <c r="F34" s="380" t="s">
        <v>175</v>
      </c>
      <c r="G34" s="380"/>
      <c r="H34" s="380" t="s">
        <v>176</v>
      </c>
      <c r="I34" s="380"/>
      <c r="K34" s="210">
        <v>16.8</v>
      </c>
      <c r="L34" s="211">
        <v>-14.5</v>
      </c>
      <c r="M34" s="211">
        <v>34.549999999999997</v>
      </c>
      <c r="N34" s="211">
        <v>-9</v>
      </c>
      <c r="O34" s="211">
        <v>18.38</v>
      </c>
      <c r="P34" s="211">
        <v>-7.6</v>
      </c>
      <c r="Q34" s="211">
        <v>25.9</v>
      </c>
      <c r="R34" s="211">
        <v>-5.5</v>
      </c>
    </row>
    <row r="35" spans="2:30" x14ac:dyDescent="0.25">
      <c r="F35" s="163" t="s">
        <v>174</v>
      </c>
      <c r="G35" s="163" t="s">
        <v>177</v>
      </c>
      <c r="H35" s="163" t="s">
        <v>174</v>
      </c>
      <c r="I35" s="163" t="s">
        <v>177</v>
      </c>
      <c r="K35" s="210">
        <v>8.6999999999999993</v>
      </c>
      <c r="L35" s="211">
        <v>-10.5</v>
      </c>
      <c r="M35" s="211">
        <v>30.5</v>
      </c>
      <c r="N35" s="211">
        <v>-3.5</v>
      </c>
      <c r="O35" s="211">
        <v>12.2</v>
      </c>
      <c r="P35" s="211">
        <v>-21.2</v>
      </c>
      <c r="Q35" s="211">
        <v>30.48</v>
      </c>
      <c r="R35" s="211">
        <v>-1.8333333333333333</v>
      </c>
    </row>
    <row r="36" spans="2:30" x14ac:dyDescent="0.25">
      <c r="E36" s="163" t="s">
        <v>178</v>
      </c>
      <c r="K36" s="210">
        <v>13.2</v>
      </c>
      <c r="L36" s="211">
        <v>-6.666666666666667</v>
      </c>
      <c r="M36" s="211">
        <v>29.5</v>
      </c>
      <c r="N36" s="211">
        <v>-3.4444444444444446</v>
      </c>
      <c r="O36" s="211">
        <v>21.07</v>
      </c>
      <c r="P36" s="211">
        <v>-19.428571428571427</v>
      </c>
      <c r="Q36" s="211">
        <v>14.420000000000002</v>
      </c>
      <c r="R36" s="211">
        <v>-29</v>
      </c>
    </row>
    <row r="37" spans="2:30" ht="15" thickBot="1" x14ac:dyDescent="0.3">
      <c r="E37" s="163" t="s">
        <v>178</v>
      </c>
      <c r="K37" s="233">
        <v>23.97</v>
      </c>
      <c r="L37" s="234">
        <v>-10.199999999999999</v>
      </c>
      <c r="M37" s="234">
        <v>23.7</v>
      </c>
      <c r="N37" s="234">
        <v>-10.8</v>
      </c>
      <c r="O37" s="234">
        <v>22.9</v>
      </c>
      <c r="P37" s="234">
        <v>-9</v>
      </c>
      <c r="Q37" s="234">
        <v>22.72</v>
      </c>
      <c r="R37" s="234">
        <v>-16.8</v>
      </c>
    </row>
    <row r="38" spans="2:30" x14ac:dyDescent="0.25">
      <c r="K38" s="218">
        <f t="shared" ref="K38:R38" si="3">AVERAGE(K33:K37)</f>
        <v>15.534000000000001</v>
      </c>
      <c r="L38" s="218">
        <f t="shared" si="3"/>
        <v>-9.7483333333333313</v>
      </c>
      <c r="M38" s="218">
        <f t="shared" si="3"/>
        <v>27.589999999999996</v>
      </c>
      <c r="N38" s="218">
        <f t="shared" si="3"/>
        <v>-6.3488888888888884</v>
      </c>
      <c r="O38" s="218">
        <f t="shared" si="3"/>
        <v>18.390000000000004</v>
      </c>
      <c r="P38" s="218">
        <f t="shared" si="3"/>
        <v>-12.005714285714285</v>
      </c>
      <c r="Q38" s="218">
        <f t="shared" si="3"/>
        <v>22.556000000000001</v>
      </c>
      <c r="R38" s="218">
        <f t="shared" si="3"/>
        <v>-11.226666666666668</v>
      </c>
    </row>
    <row r="39" spans="2:30" x14ac:dyDescent="0.25">
      <c r="K39" s="211">
        <f>STDEV(K33:K37)</f>
        <v>5.5947546863110951</v>
      </c>
      <c r="L39" s="211">
        <f>STDEV(L33:L37)</f>
        <v>3.2054662514038275</v>
      </c>
      <c r="M39" s="211">
        <f t="shared" ref="M39:R39" si="4">STDEV(M33:M37)</f>
        <v>5.8724356105452626</v>
      </c>
      <c r="N39" s="211">
        <f t="shared" si="4"/>
        <v>3.3620026365835991</v>
      </c>
      <c r="O39" s="211">
        <f t="shared" si="4"/>
        <v>4.0871383632071687</v>
      </c>
      <c r="P39" s="211">
        <f t="shared" si="4"/>
        <v>7.9502124217545527</v>
      </c>
      <c r="Q39" s="211">
        <f t="shared" si="4"/>
        <v>6.1452648437638633</v>
      </c>
      <c r="R39" s="211">
        <f t="shared" si="4"/>
        <v>11.572174481151855</v>
      </c>
    </row>
    <row r="40" spans="2:30" ht="15.75" thickBot="1" x14ac:dyDescent="0.3">
      <c r="B40" s="237" t="s">
        <v>183</v>
      </c>
    </row>
    <row r="41" spans="2:30" ht="15" x14ac:dyDescent="0.25">
      <c r="B41" s="373" t="s">
        <v>7</v>
      </c>
      <c r="C41" s="367"/>
      <c r="D41" s="367" t="s">
        <v>8</v>
      </c>
      <c r="E41" s="367"/>
      <c r="F41" s="367" t="s">
        <v>9</v>
      </c>
      <c r="G41" s="367"/>
      <c r="H41" s="374" t="s">
        <v>10</v>
      </c>
      <c r="I41" s="374"/>
      <c r="J41" s="375" t="s">
        <v>11</v>
      </c>
      <c r="K41" s="375"/>
      <c r="L41" s="367" t="s">
        <v>12</v>
      </c>
      <c r="M41" s="367"/>
      <c r="N41" s="367" t="s">
        <v>13</v>
      </c>
      <c r="O41" s="367"/>
      <c r="P41" s="367" t="s">
        <v>14</v>
      </c>
      <c r="Q41" s="367"/>
      <c r="R41" s="372" t="s">
        <v>15</v>
      </c>
      <c r="S41" s="372"/>
      <c r="T41" s="367" t="s">
        <v>16</v>
      </c>
      <c r="U41" s="367"/>
      <c r="V41" s="367" t="s">
        <v>17</v>
      </c>
      <c r="W41" s="367"/>
      <c r="X41" s="367" t="s">
        <v>18</v>
      </c>
      <c r="Y41" s="367"/>
      <c r="Z41" s="368" t="s">
        <v>19</v>
      </c>
      <c r="AA41" s="369"/>
      <c r="AB41" s="197" t="s">
        <v>172</v>
      </c>
      <c r="AC41" s="198" t="s">
        <v>177</v>
      </c>
      <c r="AD41" s="199" t="s">
        <v>172</v>
      </c>
    </row>
    <row r="42" spans="2:30" ht="15" thickBot="1" x14ac:dyDescent="0.3">
      <c r="B42" s="200" t="s">
        <v>22</v>
      </c>
      <c r="C42" s="201" t="s">
        <v>32</v>
      </c>
      <c r="D42" s="200" t="s">
        <v>22</v>
      </c>
      <c r="E42" s="201" t="s">
        <v>32</v>
      </c>
      <c r="F42" s="200" t="s">
        <v>22</v>
      </c>
      <c r="G42" s="201" t="s">
        <v>32</v>
      </c>
      <c r="H42" s="200" t="s">
        <v>22</v>
      </c>
      <c r="I42" s="201" t="s">
        <v>32</v>
      </c>
      <c r="J42" s="200" t="s">
        <v>22</v>
      </c>
      <c r="K42" s="201" t="s">
        <v>32</v>
      </c>
      <c r="L42" s="200" t="s">
        <v>22</v>
      </c>
      <c r="M42" s="201" t="s">
        <v>32</v>
      </c>
      <c r="N42" s="200" t="s">
        <v>22</v>
      </c>
      <c r="O42" s="201" t="s">
        <v>32</v>
      </c>
      <c r="P42" s="200" t="s">
        <v>22</v>
      </c>
      <c r="Q42" s="201" t="s">
        <v>32</v>
      </c>
      <c r="R42" s="200" t="s">
        <v>22</v>
      </c>
      <c r="S42" s="201" t="s">
        <v>32</v>
      </c>
      <c r="T42" s="200" t="s">
        <v>22</v>
      </c>
      <c r="U42" s="201" t="s">
        <v>32</v>
      </c>
      <c r="V42" s="200" t="s">
        <v>22</v>
      </c>
      <c r="W42" s="201" t="s">
        <v>32</v>
      </c>
      <c r="X42" s="200" t="s">
        <v>22</v>
      </c>
      <c r="Y42" s="201" t="s">
        <v>32</v>
      </c>
      <c r="Z42" s="200" t="s">
        <v>22</v>
      </c>
      <c r="AA42" s="201" t="s">
        <v>32</v>
      </c>
      <c r="AB42" s="370" t="s">
        <v>22</v>
      </c>
      <c r="AC42" s="371"/>
      <c r="AD42" s="181" t="s">
        <v>32</v>
      </c>
    </row>
    <row r="43" spans="2:30" x14ac:dyDescent="0.25">
      <c r="C43" s="163">
        <v>24</v>
      </c>
      <c r="E43" s="163">
        <v>29</v>
      </c>
      <c r="G43" s="163">
        <v>12</v>
      </c>
      <c r="I43" s="163">
        <v>17</v>
      </c>
      <c r="K43" s="163">
        <v>40</v>
      </c>
      <c r="M43" s="163">
        <v>36</v>
      </c>
      <c r="O43" s="163">
        <v>36</v>
      </c>
      <c r="Q43" s="163">
        <v>4</v>
      </c>
      <c r="S43" s="163">
        <v>4</v>
      </c>
      <c r="U43" s="163">
        <v>4</v>
      </c>
      <c r="W43" s="163">
        <v>24</v>
      </c>
      <c r="Y43" s="163">
        <v>25</v>
      </c>
      <c r="AA43" s="163">
        <v>11</v>
      </c>
    </row>
    <row r="44" spans="2:30" x14ac:dyDescent="0.25">
      <c r="M44" s="163">
        <v>85</v>
      </c>
      <c r="O44" s="163">
        <v>85</v>
      </c>
      <c r="Q44" s="163">
        <v>45</v>
      </c>
      <c r="S44" s="163">
        <v>45</v>
      </c>
      <c r="U44" s="163">
        <v>45</v>
      </c>
      <c r="W44" s="163">
        <v>35</v>
      </c>
      <c r="Y44" s="163">
        <v>35</v>
      </c>
      <c r="AA44" s="163">
        <v>30</v>
      </c>
    </row>
    <row r="45" spans="2:30" x14ac:dyDescent="0.25">
      <c r="B45" s="163" t="s">
        <v>170</v>
      </c>
      <c r="C45" s="163">
        <f>C43</f>
        <v>24</v>
      </c>
      <c r="D45" s="163">
        <f t="shared" ref="D45:L45" si="5">D43</f>
        <v>0</v>
      </c>
      <c r="E45" s="163">
        <f t="shared" si="5"/>
        <v>29</v>
      </c>
      <c r="F45" s="163">
        <f t="shared" si="5"/>
        <v>0</v>
      </c>
      <c r="G45" s="163">
        <f t="shared" si="5"/>
        <v>12</v>
      </c>
      <c r="H45" s="163">
        <f t="shared" si="5"/>
        <v>0</v>
      </c>
      <c r="I45" s="163">
        <f t="shared" si="5"/>
        <v>17</v>
      </c>
      <c r="J45" s="163">
        <f t="shared" si="5"/>
        <v>0</v>
      </c>
      <c r="K45" s="163">
        <f t="shared" si="5"/>
        <v>40</v>
      </c>
      <c r="L45" s="163">
        <f t="shared" si="5"/>
        <v>0</v>
      </c>
      <c r="M45" s="163">
        <f>AVERAGE(M43:M44)</f>
        <v>60.5</v>
      </c>
      <c r="O45" s="163">
        <f t="shared" ref="O45:AA45" si="6">AVERAGE(O43:O44)</f>
        <v>60.5</v>
      </c>
      <c r="Q45" s="163">
        <f t="shared" si="6"/>
        <v>24.5</v>
      </c>
      <c r="S45" s="163">
        <f t="shared" si="6"/>
        <v>24.5</v>
      </c>
      <c r="U45" s="163">
        <f t="shared" si="6"/>
        <v>24.5</v>
      </c>
      <c r="W45" s="163">
        <f t="shared" si="6"/>
        <v>29.5</v>
      </c>
      <c r="Y45" s="163">
        <f t="shared" si="6"/>
        <v>30</v>
      </c>
      <c r="AA45" s="163">
        <f t="shared" si="6"/>
        <v>20.5</v>
      </c>
      <c r="AB45" s="163">
        <f>AVERAGE(C45,E45,G45,I45,K45,M45,O45,Q45,S45,U45,W45,Y45,AA45)</f>
        <v>30.5</v>
      </c>
      <c r="AC45" s="163">
        <f>STDEV(AA45,Y45,W45,U45,S45,Q45,O45,M45,K45,I45,G45,E45,C45)</f>
        <v>14.912243292006739</v>
      </c>
    </row>
    <row r="46" spans="2:30" ht="15" thickBot="1" x14ac:dyDescent="0.3"/>
    <row r="47" spans="2:30" ht="15" x14ac:dyDescent="0.25">
      <c r="B47" s="373" t="s">
        <v>7</v>
      </c>
      <c r="C47" s="367"/>
      <c r="D47" s="367" t="s">
        <v>8</v>
      </c>
      <c r="E47" s="367"/>
      <c r="F47" s="367" t="s">
        <v>9</v>
      </c>
      <c r="G47" s="367"/>
      <c r="H47" s="374" t="s">
        <v>10</v>
      </c>
      <c r="I47" s="374"/>
      <c r="J47" s="375" t="s">
        <v>11</v>
      </c>
      <c r="K47" s="375"/>
      <c r="L47" s="367" t="s">
        <v>12</v>
      </c>
      <c r="M47" s="367"/>
      <c r="N47" s="367" t="s">
        <v>13</v>
      </c>
      <c r="O47" s="367"/>
      <c r="P47" s="367" t="s">
        <v>14</v>
      </c>
      <c r="Q47" s="367"/>
      <c r="R47" s="372" t="s">
        <v>15</v>
      </c>
      <c r="S47" s="372"/>
      <c r="T47" s="367" t="s">
        <v>16</v>
      </c>
      <c r="U47" s="367"/>
      <c r="V47" s="367" t="s">
        <v>17</v>
      </c>
      <c r="W47" s="367"/>
      <c r="X47" s="367" t="s">
        <v>18</v>
      </c>
      <c r="Y47" s="367"/>
      <c r="Z47" s="368" t="s">
        <v>19</v>
      </c>
      <c r="AA47" s="369"/>
      <c r="AB47" s="197" t="s">
        <v>172</v>
      </c>
      <c r="AC47" s="198" t="s">
        <v>177</v>
      </c>
      <c r="AD47" s="199" t="s">
        <v>172</v>
      </c>
    </row>
    <row r="48" spans="2:30" ht="15" thickBot="1" x14ac:dyDescent="0.3">
      <c r="B48" s="200" t="s">
        <v>22</v>
      </c>
      <c r="C48" s="201" t="s">
        <v>32</v>
      </c>
      <c r="D48" s="200" t="s">
        <v>22</v>
      </c>
      <c r="E48" s="201" t="s">
        <v>32</v>
      </c>
      <c r="F48" s="200" t="s">
        <v>22</v>
      </c>
      <c r="G48" s="201" t="s">
        <v>32</v>
      </c>
      <c r="H48" s="200" t="s">
        <v>22</v>
      </c>
      <c r="I48" s="201" t="s">
        <v>32</v>
      </c>
      <c r="J48" s="200" t="s">
        <v>22</v>
      </c>
      <c r="K48" s="201" t="s">
        <v>32</v>
      </c>
      <c r="L48" s="200" t="s">
        <v>22</v>
      </c>
      <c r="M48" s="201" t="s">
        <v>32</v>
      </c>
      <c r="N48" s="200" t="s">
        <v>22</v>
      </c>
      <c r="O48" s="201" t="s">
        <v>32</v>
      </c>
      <c r="P48" s="200" t="s">
        <v>22</v>
      </c>
      <c r="Q48" s="201" t="s">
        <v>32</v>
      </c>
      <c r="R48" s="200" t="s">
        <v>22</v>
      </c>
      <c r="S48" s="201" t="s">
        <v>32</v>
      </c>
      <c r="T48" s="200" t="s">
        <v>22</v>
      </c>
      <c r="U48" s="201" t="s">
        <v>32</v>
      </c>
      <c r="V48" s="200" t="s">
        <v>22</v>
      </c>
      <c r="W48" s="201" t="s">
        <v>32</v>
      </c>
      <c r="X48" s="200" t="s">
        <v>22</v>
      </c>
      <c r="Y48" s="201" t="s">
        <v>32</v>
      </c>
      <c r="Z48" s="200" t="s">
        <v>22</v>
      </c>
      <c r="AA48" s="201" t="s">
        <v>32</v>
      </c>
      <c r="AB48" s="370" t="s">
        <v>22</v>
      </c>
      <c r="AC48" s="371"/>
      <c r="AD48" s="181" t="s">
        <v>32</v>
      </c>
    </row>
    <row r="49" spans="3:27" x14ac:dyDescent="0.25">
      <c r="C49" s="163">
        <v>24</v>
      </c>
      <c r="E49" s="163">
        <v>13</v>
      </c>
      <c r="G49" s="163">
        <v>21</v>
      </c>
      <c r="I49" s="163">
        <v>17</v>
      </c>
      <c r="K49" s="163">
        <v>11</v>
      </c>
      <c r="M49" s="163">
        <v>36</v>
      </c>
      <c r="O49" s="163">
        <v>44</v>
      </c>
      <c r="Q49" s="163">
        <v>26</v>
      </c>
      <c r="S49" s="163">
        <v>0</v>
      </c>
      <c r="U49" s="163">
        <v>17</v>
      </c>
      <c r="W49" s="163">
        <v>0</v>
      </c>
      <c r="Y49" s="163">
        <v>0</v>
      </c>
      <c r="AA49" s="163">
        <v>2</v>
      </c>
    </row>
    <row r="50" spans="3:27" x14ac:dyDescent="0.25">
      <c r="C50" s="163">
        <v>25</v>
      </c>
      <c r="E50" s="163">
        <v>40</v>
      </c>
      <c r="G50" s="163">
        <v>3</v>
      </c>
      <c r="I50" s="163">
        <v>3</v>
      </c>
      <c r="K50" s="163">
        <v>40</v>
      </c>
      <c r="M50" s="163">
        <v>9</v>
      </c>
      <c r="O50" s="163">
        <v>85</v>
      </c>
      <c r="Q50" s="163">
        <v>45</v>
      </c>
      <c r="S50" s="163">
        <v>22</v>
      </c>
      <c r="U50" s="163">
        <v>2</v>
      </c>
      <c r="W50" s="163">
        <v>25</v>
      </c>
      <c r="Y50" s="163">
        <v>31</v>
      </c>
      <c r="AA50" s="163">
        <v>30</v>
      </c>
    </row>
    <row r="51" spans="3:27" x14ac:dyDescent="0.25">
      <c r="C51" s="163">
        <v>3</v>
      </c>
      <c r="E51" s="163">
        <v>25</v>
      </c>
      <c r="G51" s="235">
        <f>AVERAGE(G49:G50)</f>
        <v>12</v>
      </c>
      <c r="I51" s="235">
        <f>AVERAGE(I49:I50)</f>
        <v>10</v>
      </c>
      <c r="K51" s="163">
        <v>2</v>
      </c>
      <c r="M51" s="163">
        <v>6</v>
      </c>
      <c r="O51" s="163">
        <v>3</v>
      </c>
      <c r="Q51" s="163">
        <v>72</v>
      </c>
      <c r="S51" s="163">
        <v>9</v>
      </c>
      <c r="U51" s="235">
        <f>AVERAGE(U49:U50)</f>
        <v>9.5</v>
      </c>
      <c r="W51" s="163">
        <v>2</v>
      </c>
      <c r="Y51" s="163">
        <v>13</v>
      </c>
      <c r="AA51" s="163">
        <v>16</v>
      </c>
    </row>
    <row r="52" spans="3:27" x14ac:dyDescent="0.25">
      <c r="C52" s="163">
        <v>0</v>
      </c>
      <c r="E52" s="163">
        <v>23</v>
      </c>
      <c r="G52" s="163">
        <v>4</v>
      </c>
      <c r="I52" s="163">
        <v>8</v>
      </c>
      <c r="K52" s="235">
        <f>AVERAGE(K49:K51)</f>
        <v>17.666666666666668</v>
      </c>
      <c r="M52" s="235">
        <f>AVERAGE(M49:M51)</f>
        <v>17</v>
      </c>
      <c r="O52" s="163">
        <v>4</v>
      </c>
      <c r="Q52" s="163">
        <v>16</v>
      </c>
      <c r="S52" s="163">
        <v>1</v>
      </c>
      <c r="U52" s="163">
        <v>7</v>
      </c>
      <c r="W52" s="235">
        <f>AVERAGE(W49:W51)</f>
        <v>9</v>
      </c>
      <c r="Y52" s="235">
        <f>AVERAGE(Y49:Y51)</f>
        <v>14.666666666666666</v>
      </c>
      <c r="AA52" s="235">
        <f>AVERAGE(AA49:AA51)</f>
        <v>16</v>
      </c>
    </row>
    <row r="53" spans="3:27" x14ac:dyDescent="0.25">
      <c r="C53" s="235">
        <f>AVERAGE(C49:C52)</f>
        <v>13</v>
      </c>
      <c r="E53" s="235">
        <f>AVERAGE(E49:E52)</f>
        <v>25.25</v>
      </c>
      <c r="G53" s="163">
        <v>11</v>
      </c>
      <c r="I53" s="163">
        <v>5</v>
      </c>
      <c r="K53" s="163">
        <v>3</v>
      </c>
      <c r="M53" s="163">
        <v>32</v>
      </c>
      <c r="O53" s="235">
        <f>AVERAGE(O49:O52)</f>
        <v>34</v>
      </c>
      <c r="Q53" s="235">
        <f>AVERAGE(Q49:Q52)</f>
        <v>39.75</v>
      </c>
      <c r="S53" s="163">
        <v>5</v>
      </c>
      <c r="U53" s="163">
        <v>1</v>
      </c>
      <c r="W53" s="163">
        <v>27</v>
      </c>
      <c r="Y53" s="163">
        <v>35</v>
      </c>
      <c r="AA53" s="163">
        <v>5</v>
      </c>
    </row>
    <row r="54" spans="3:27" x14ac:dyDescent="0.25">
      <c r="C54" s="163">
        <v>0</v>
      </c>
      <c r="E54" s="163">
        <v>29</v>
      </c>
      <c r="G54" s="235">
        <f>AVERAGE(G52:G53)</f>
        <v>7.5</v>
      </c>
      <c r="I54" s="235">
        <f>AVERAGE(I52:I53)</f>
        <v>6.5</v>
      </c>
      <c r="K54" s="163">
        <v>0</v>
      </c>
      <c r="M54" s="163">
        <v>17</v>
      </c>
      <c r="O54" s="163">
        <v>29</v>
      </c>
      <c r="Q54" s="163">
        <v>38</v>
      </c>
      <c r="S54" s="235">
        <f>AVERAGE(S49:S53)</f>
        <v>7.4</v>
      </c>
      <c r="U54" s="235">
        <f>AVERAGE(U52:U53)</f>
        <v>4</v>
      </c>
      <c r="W54" s="163">
        <v>4</v>
      </c>
      <c r="Y54" s="163">
        <v>1</v>
      </c>
      <c r="AA54" s="235">
        <f>AVERAGE(AA53)</f>
        <v>5</v>
      </c>
    </row>
    <row r="55" spans="3:27" x14ac:dyDescent="0.25">
      <c r="C55" s="163">
        <v>58</v>
      </c>
      <c r="E55" s="163">
        <v>2</v>
      </c>
      <c r="G55" s="163">
        <v>5</v>
      </c>
      <c r="I55" s="163">
        <v>3</v>
      </c>
      <c r="K55" s="235">
        <f>AVERAGE(K53:K54)</f>
        <v>1.5</v>
      </c>
      <c r="M55" s="163">
        <v>2</v>
      </c>
      <c r="O55" s="163">
        <v>6</v>
      </c>
      <c r="Q55" s="163">
        <v>2</v>
      </c>
      <c r="S55" s="163">
        <v>0</v>
      </c>
      <c r="U55" s="163">
        <v>2</v>
      </c>
      <c r="W55" s="235">
        <f>AVERAGE(W53:W54)</f>
        <v>15.5</v>
      </c>
      <c r="Y55" s="235">
        <f>AVERAGE(Y53:Y54)</f>
        <v>18</v>
      </c>
      <c r="AA55" s="163">
        <v>2</v>
      </c>
    </row>
    <row r="56" spans="3:27" x14ac:dyDescent="0.25">
      <c r="C56" s="163">
        <v>43</v>
      </c>
      <c r="E56" s="235">
        <f>AVERAGE(E54:E55)</f>
        <v>15.5</v>
      </c>
      <c r="G56" s="163">
        <v>30</v>
      </c>
      <c r="I56" s="163">
        <v>10</v>
      </c>
      <c r="K56" s="163">
        <v>38</v>
      </c>
      <c r="M56" s="235">
        <f>AVERAGE(M53:M55)</f>
        <v>17</v>
      </c>
      <c r="O56" s="163">
        <v>3</v>
      </c>
      <c r="Q56" s="235">
        <f>AVERAGE(Q54:Q55)</f>
        <v>20</v>
      </c>
      <c r="S56" s="163">
        <v>6</v>
      </c>
      <c r="U56" s="163">
        <v>4</v>
      </c>
      <c r="W56" s="163">
        <v>0</v>
      </c>
      <c r="Y56" s="163">
        <v>0</v>
      </c>
      <c r="AA56" s="163">
        <v>11</v>
      </c>
    </row>
    <row r="57" spans="3:27" x14ac:dyDescent="0.25">
      <c r="C57" s="163">
        <v>14</v>
      </c>
      <c r="G57" s="163">
        <v>2</v>
      </c>
      <c r="I57" s="163">
        <v>3</v>
      </c>
      <c r="K57" s="163">
        <v>0</v>
      </c>
      <c r="M57" s="163">
        <v>24</v>
      </c>
      <c r="O57" s="235">
        <f>AVERAGE(O54:O56)</f>
        <v>12.666666666666666</v>
      </c>
      <c r="Q57" s="163">
        <v>0</v>
      </c>
      <c r="S57" s="163">
        <v>1</v>
      </c>
      <c r="U57" s="163">
        <v>10</v>
      </c>
      <c r="W57" s="163">
        <v>24</v>
      </c>
      <c r="Y57" s="163">
        <v>19</v>
      </c>
      <c r="AA57" s="163">
        <v>3</v>
      </c>
    </row>
    <row r="58" spans="3:27" x14ac:dyDescent="0.25">
      <c r="C58" s="163">
        <v>5</v>
      </c>
      <c r="G58" s="235">
        <f>AVERAGE(G55:G57)</f>
        <v>12.333333333333334</v>
      </c>
      <c r="I58" s="163">
        <v>29</v>
      </c>
      <c r="K58" s="235">
        <f>AVERAGE(K56:K57)</f>
        <v>19</v>
      </c>
      <c r="M58" s="163">
        <v>3</v>
      </c>
      <c r="O58" s="163">
        <v>30</v>
      </c>
      <c r="Q58" s="163">
        <v>14</v>
      </c>
      <c r="S58" s="235">
        <f>AVERAGE(S55:S57)</f>
        <v>2.3333333333333335</v>
      </c>
      <c r="U58" s="235">
        <f>AVERAGE(U55:U57)</f>
        <v>5.333333333333333</v>
      </c>
      <c r="W58" s="163">
        <v>8</v>
      </c>
      <c r="Y58" s="163">
        <v>1</v>
      </c>
      <c r="AA58" s="163">
        <v>15</v>
      </c>
    </row>
    <row r="59" spans="3:27" x14ac:dyDescent="0.25">
      <c r="C59" s="163">
        <v>13</v>
      </c>
      <c r="I59" s="163">
        <v>5</v>
      </c>
      <c r="M59" s="163">
        <v>15</v>
      </c>
      <c r="O59" s="163">
        <v>8</v>
      </c>
      <c r="Q59" s="163">
        <v>2</v>
      </c>
      <c r="S59" s="163">
        <v>0</v>
      </c>
      <c r="W59" s="235">
        <f>AVERAGE(W56:W58)</f>
        <v>10.666666666666666</v>
      </c>
      <c r="Y59" s="235">
        <f>AVERAGE(Y56:Y58)</f>
        <v>6.666666666666667</v>
      </c>
      <c r="AA59" s="235">
        <f>AVERAGE(AA55:AA58)</f>
        <v>7.75</v>
      </c>
    </row>
    <row r="60" spans="3:27" x14ac:dyDescent="0.25">
      <c r="C60" s="235">
        <f>AVERAGE(C54:C59)</f>
        <v>22.166666666666668</v>
      </c>
      <c r="I60" s="235">
        <f>AVERAGE(I55:I59)</f>
        <v>10</v>
      </c>
      <c r="M60" s="163">
        <v>4</v>
      </c>
      <c r="O60" s="163">
        <v>2</v>
      </c>
      <c r="Q60" s="235">
        <f>AVERAGE(Q57:Q59)</f>
        <v>5.333333333333333</v>
      </c>
      <c r="S60" s="163">
        <v>38</v>
      </c>
    </row>
    <row r="61" spans="3:27" x14ac:dyDescent="0.25">
      <c r="C61" s="163">
        <v>28</v>
      </c>
      <c r="M61" s="235">
        <f>AVERAGE(M57:M60)</f>
        <v>11.5</v>
      </c>
      <c r="O61" s="235">
        <f>AVERAGE(O58:O60)</f>
        <v>13.333333333333334</v>
      </c>
      <c r="S61" s="163">
        <v>2</v>
      </c>
    </row>
    <row r="62" spans="3:27" x14ac:dyDescent="0.25">
      <c r="C62" s="163">
        <v>4</v>
      </c>
      <c r="S62" s="235">
        <f>AVERAGE(S59:S61)</f>
        <v>13.333333333333334</v>
      </c>
    </row>
    <row r="63" spans="3:27" x14ac:dyDescent="0.25">
      <c r="C63" s="235">
        <f>AVERAGE(C61:C62)</f>
        <v>16</v>
      </c>
    </row>
    <row r="65" spans="2:29" x14ac:dyDescent="0.25">
      <c r="B65" s="236"/>
      <c r="C65" s="236">
        <f>AVERAGE(C53,C60,C63)</f>
        <v>17.055555555555557</v>
      </c>
      <c r="D65" s="236"/>
      <c r="E65" s="236">
        <f>AVERAGE(E53,E56)</f>
        <v>20.375</v>
      </c>
      <c r="F65" s="236"/>
      <c r="G65" s="236">
        <f>AVERAGE(G51,G54,G58)</f>
        <v>10.611111111111112</v>
      </c>
      <c r="H65" s="236"/>
      <c r="I65" s="236">
        <f>AVERAGE(I50,I54,I60)</f>
        <v>6.5</v>
      </c>
      <c r="J65" s="236"/>
      <c r="K65" s="236">
        <f>AVERAGE(K52,K55,K58)</f>
        <v>12.722222222222223</v>
      </c>
      <c r="L65" s="236"/>
      <c r="M65" s="236">
        <f>AVERAGE(M52,M56,M61)</f>
        <v>15.166666666666666</v>
      </c>
      <c r="N65" s="236"/>
      <c r="O65" s="236">
        <f>AVERAGE(O53,O57,O61)</f>
        <v>20</v>
      </c>
      <c r="P65" s="236"/>
      <c r="Q65" s="236">
        <f>AVERAGE(Q53,Q56,Q60)</f>
        <v>21.694444444444443</v>
      </c>
      <c r="R65" s="236"/>
      <c r="S65" s="236">
        <f>AVERAGE(S54,S58,S62)</f>
        <v>7.68888888888889</v>
      </c>
      <c r="T65" s="236"/>
      <c r="U65" s="236">
        <f>AVERAGE(U51,U54,U58)</f>
        <v>6.2777777777777777</v>
      </c>
      <c r="V65" s="236"/>
      <c r="W65" s="236">
        <f>AVERAGE(W52,W55,W59)</f>
        <v>11.722222222222221</v>
      </c>
      <c r="X65" s="236"/>
      <c r="Y65" s="236">
        <f>AVERAGE(Y52,Y55,Y59)</f>
        <v>13.111111111111109</v>
      </c>
      <c r="Z65" s="236"/>
      <c r="AA65" s="236">
        <f>AVERAGE(AA52,AA54,AA59)</f>
        <v>9.5833333333333339</v>
      </c>
      <c r="AB65" s="211">
        <f>AVERAGE(C65,E65,G65,I65,K65,M65,O65,Q65,S65,U65,W65,Y65,AA65)</f>
        <v>13.269871794871797</v>
      </c>
      <c r="AC65" s="211">
        <f>STDEV(AA65,Y65,W65,U65,S65,Q65,O65,M65,K65,I65,G65,E65,C65)</f>
        <v>5.2751616135495007</v>
      </c>
    </row>
  </sheetData>
  <mergeCells count="61">
    <mergeCell ref="V41:W41"/>
    <mergeCell ref="X41:Y41"/>
    <mergeCell ref="Z41:AA41"/>
    <mergeCell ref="AB42:AC42"/>
    <mergeCell ref="L41:M41"/>
    <mergeCell ref="N41:O41"/>
    <mergeCell ref="P41:Q41"/>
    <mergeCell ref="R41:S41"/>
    <mergeCell ref="T41:U41"/>
    <mergeCell ref="B41:C41"/>
    <mergeCell ref="D41:E41"/>
    <mergeCell ref="F41:G41"/>
    <mergeCell ref="H41:I41"/>
    <mergeCell ref="J41:K41"/>
    <mergeCell ref="M31:N31"/>
    <mergeCell ref="O31:P31"/>
    <mergeCell ref="Q31:R31"/>
    <mergeCell ref="K31:L31"/>
    <mergeCell ref="T19:U19"/>
    <mergeCell ref="V19:W19"/>
    <mergeCell ref="X19:Y19"/>
    <mergeCell ref="Z19:AA19"/>
    <mergeCell ref="AB20:AC20"/>
    <mergeCell ref="J19:K19"/>
    <mergeCell ref="L19:M19"/>
    <mergeCell ref="N19:O19"/>
    <mergeCell ref="P19:Q19"/>
    <mergeCell ref="R19:S19"/>
    <mergeCell ref="F34:G34"/>
    <mergeCell ref="H34:I34"/>
    <mergeCell ref="B19:C19"/>
    <mergeCell ref="D19:E19"/>
    <mergeCell ref="F19:G19"/>
    <mergeCell ref="H19:I19"/>
    <mergeCell ref="Z1:AA1"/>
    <mergeCell ref="N1:O1"/>
    <mergeCell ref="P1:Q1"/>
    <mergeCell ref="R1:S1"/>
    <mergeCell ref="T1:U1"/>
    <mergeCell ref="V1:W1"/>
    <mergeCell ref="X1:Y1"/>
    <mergeCell ref="L1:M1"/>
    <mergeCell ref="B1:C1"/>
    <mergeCell ref="D1:E1"/>
    <mergeCell ref="F1:G1"/>
    <mergeCell ref="H1:I1"/>
    <mergeCell ref="J1:K1"/>
    <mergeCell ref="B47:C47"/>
    <mergeCell ref="D47:E47"/>
    <mergeCell ref="F47:G47"/>
    <mergeCell ref="H47:I47"/>
    <mergeCell ref="J47:K47"/>
    <mergeCell ref="V47:W47"/>
    <mergeCell ref="X47:Y47"/>
    <mergeCell ref="Z47:AA47"/>
    <mergeCell ref="AB48:AC48"/>
    <mergeCell ref="L47:M47"/>
    <mergeCell ref="N47:O47"/>
    <mergeCell ref="P47:Q47"/>
    <mergeCell ref="R47:S47"/>
    <mergeCell ref="T47:U47"/>
  </mergeCells>
  <conditionalFormatting sqref="A21:A25">
    <cfRule type="timePeriod" dxfId="0" priority="1" timePeriod="lastWeek">
      <formula>AND(TODAY()-ROUNDDOWN(A21,0)&gt;=(WEEKDAY(TODAY())),TODAY()-ROUNDDOWN(A21,0)&lt;(WEEKDAY(TODAY())+7))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"/>
  <sheetViews>
    <sheetView workbookViewId="0">
      <selection sqref="A1:XFD1048576"/>
    </sheetView>
  </sheetViews>
  <sheetFormatPr baseColWidth="10" defaultColWidth="11.42578125" defaultRowHeight="15" x14ac:dyDescent="0.25"/>
  <cols>
    <col min="1" max="16384" width="11.42578125" style="1"/>
  </cols>
  <sheetData>
    <row r="1" spans="1:40" x14ac:dyDescent="0.25">
      <c r="A1" s="1" t="s">
        <v>6</v>
      </c>
      <c r="B1" s="294" t="s">
        <v>7</v>
      </c>
      <c r="C1" s="336"/>
      <c r="D1" s="294" t="s">
        <v>8</v>
      </c>
      <c r="E1" s="336"/>
      <c r="F1" s="294" t="s">
        <v>9</v>
      </c>
      <c r="G1" s="336"/>
      <c r="H1" s="294" t="s">
        <v>10</v>
      </c>
      <c r="I1" s="336"/>
      <c r="J1" s="294" t="s">
        <v>11</v>
      </c>
      <c r="K1" s="336"/>
      <c r="L1" s="294" t="s">
        <v>12</v>
      </c>
      <c r="M1" s="336"/>
      <c r="N1" s="294" t="s">
        <v>13</v>
      </c>
      <c r="O1" s="336"/>
      <c r="P1" s="294" t="s">
        <v>14</v>
      </c>
      <c r="Q1" s="336"/>
      <c r="R1" s="365" t="s">
        <v>15</v>
      </c>
      <c r="S1" s="366"/>
      <c r="T1" s="294" t="s">
        <v>16</v>
      </c>
      <c r="U1" s="336"/>
      <c r="V1" s="294" t="s">
        <v>17</v>
      </c>
      <c r="W1" s="336"/>
      <c r="X1" s="294" t="s">
        <v>18</v>
      </c>
      <c r="Y1" s="336"/>
      <c r="Z1" s="294" t="s">
        <v>19</v>
      </c>
      <c r="AA1" s="336"/>
    </row>
    <row r="2" spans="1:40" ht="15.75" thickBot="1" x14ac:dyDescent="0.3">
      <c r="B2" s="71" t="s">
        <v>22</v>
      </c>
      <c r="C2" s="80" t="s">
        <v>32</v>
      </c>
      <c r="D2" s="71" t="s">
        <v>22</v>
      </c>
      <c r="E2" s="80" t="s">
        <v>32</v>
      </c>
      <c r="F2" s="71" t="s">
        <v>22</v>
      </c>
      <c r="G2" s="80" t="s">
        <v>32</v>
      </c>
      <c r="H2" s="71" t="s">
        <v>22</v>
      </c>
      <c r="I2" s="80" t="s">
        <v>32</v>
      </c>
      <c r="J2" s="71" t="s">
        <v>22</v>
      </c>
      <c r="K2" s="80" t="s">
        <v>32</v>
      </c>
      <c r="L2" s="71" t="s">
        <v>22</v>
      </c>
      <c r="M2" s="80" t="s">
        <v>32</v>
      </c>
      <c r="N2" s="71" t="s">
        <v>22</v>
      </c>
      <c r="O2" s="80" t="s">
        <v>32</v>
      </c>
      <c r="P2" s="71" t="s">
        <v>22</v>
      </c>
      <c r="Q2" s="80" t="s">
        <v>32</v>
      </c>
      <c r="R2" s="71" t="s">
        <v>22</v>
      </c>
      <c r="S2" s="80" t="s">
        <v>32</v>
      </c>
      <c r="T2" s="71" t="s">
        <v>22</v>
      </c>
      <c r="U2" s="80" t="s">
        <v>32</v>
      </c>
      <c r="V2" s="71" t="s">
        <v>22</v>
      </c>
      <c r="W2" s="80" t="s">
        <v>32</v>
      </c>
      <c r="X2" s="71" t="s">
        <v>22</v>
      </c>
      <c r="Y2" s="80" t="s">
        <v>32</v>
      </c>
      <c r="Z2" s="78" t="s">
        <v>22</v>
      </c>
      <c r="AA2" s="80" t="s">
        <v>32</v>
      </c>
    </row>
    <row r="3" spans="1:40" x14ac:dyDescent="0.25">
      <c r="B3" s="72">
        <v>0</v>
      </c>
      <c r="C3" s="73">
        <v>-4</v>
      </c>
      <c r="D3" s="72">
        <v>0</v>
      </c>
      <c r="E3" s="73">
        <v>0</v>
      </c>
      <c r="F3" s="72">
        <v>0</v>
      </c>
      <c r="G3" s="74">
        <v>0</v>
      </c>
      <c r="H3" s="72">
        <v>0</v>
      </c>
      <c r="I3" s="73">
        <v>-5</v>
      </c>
      <c r="J3" s="72">
        <v>0</v>
      </c>
      <c r="K3" s="74">
        <v>4</v>
      </c>
      <c r="L3" s="72">
        <v>0</v>
      </c>
      <c r="M3" s="73">
        <v>0</v>
      </c>
      <c r="N3" s="72">
        <v>0</v>
      </c>
      <c r="O3" s="74">
        <v>-8</v>
      </c>
      <c r="P3" s="72">
        <v>0</v>
      </c>
      <c r="Q3" s="74">
        <v>0</v>
      </c>
      <c r="R3" s="72">
        <v>0</v>
      </c>
      <c r="S3" s="73">
        <v>0</v>
      </c>
      <c r="T3" s="82">
        <v>0</v>
      </c>
      <c r="U3" s="74">
        <v>0</v>
      </c>
      <c r="V3" s="72">
        <v>0</v>
      </c>
      <c r="W3" s="73">
        <v>-18</v>
      </c>
      <c r="X3" s="82">
        <v>0</v>
      </c>
      <c r="Y3" s="73">
        <v>-3</v>
      </c>
      <c r="Z3" s="72">
        <v>0</v>
      </c>
      <c r="AA3" s="73">
        <v>0</v>
      </c>
    </row>
    <row r="4" spans="1:40" x14ac:dyDescent="0.25">
      <c r="B4" s="17">
        <v>3.3000000000000007</v>
      </c>
      <c r="C4" s="4">
        <v>-14</v>
      </c>
      <c r="D4" s="17">
        <v>3.0600000000000005</v>
      </c>
      <c r="E4" s="4">
        <v>-10</v>
      </c>
      <c r="F4" s="17">
        <v>1.8000000000000007</v>
      </c>
      <c r="G4" s="20">
        <v>-27</v>
      </c>
      <c r="H4" s="17">
        <v>0.5</v>
      </c>
      <c r="I4" s="4">
        <v>-20</v>
      </c>
      <c r="J4" s="17">
        <v>1</v>
      </c>
      <c r="K4" s="20">
        <v>4</v>
      </c>
      <c r="L4" s="17">
        <v>6.1</v>
      </c>
      <c r="M4" s="4">
        <v>-25</v>
      </c>
      <c r="N4" s="17">
        <v>4.0999999999999996</v>
      </c>
      <c r="O4" s="20">
        <v>-4</v>
      </c>
      <c r="P4" s="17">
        <v>9.3000000000000007</v>
      </c>
      <c r="Q4" s="20">
        <v>-34</v>
      </c>
      <c r="R4" s="17">
        <v>2.3000000000000007</v>
      </c>
      <c r="S4" s="4">
        <v>-18</v>
      </c>
      <c r="T4" s="79">
        <v>3.6999999999999993</v>
      </c>
      <c r="U4" s="20">
        <v>-12</v>
      </c>
      <c r="V4" s="17">
        <v>2.2400000000000002</v>
      </c>
      <c r="W4" s="85">
        <v>-22</v>
      </c>
      <c r="X4" s="79">
        <v>2.5</v>
      </c>
      <c r="Y4" s="85">
        <v>-18</v>
      </c>
      <c r="Z4" s="84">
        <v>7.35</v>
      </c>
      <c r="AA4" s="4">
        <v>5</v>
      </c>
      <c r="AB4" s="47"/>
      <c r="AC4" s="47"/>
      <c r="AE4" s="47"/>
      <c r="AF4" s="47"/>
      <c r="AH4" s="47"/>
      <c r="AI4" s="47"/>
      <c r="AK4" s="47"/>
      <c r="AL4" s="47"/>
      <c r="AN4" s="47"/>
    </row>
    <row r="5" spans="1:40" ht="15.75" thickBot="1" x14ac:dyDescent="0.3">
      <c r="B5" s="17">
        <v>4</v>
      </c>
      <c r="C5" s="4">
        <v>-34</v>
      </c>
      <c r="D5" s="17">
        <v>3.5</v>
      </c>
      <c r="E5" s="4">
        <v>-58</v>
      </c>
      <c r="F5" s="17">
        <v>2</v>
      </c>
      <c r="G5" s="20">
        <v>-41</v>
      </c>
      <c r="H5" s="17">
        <v>3</v>
      </c>
      <c r="I5" s="4">
        <v>-30</v>
      </c>
      <c r="J5" s="17">
        <v>1.6600000000000001</v>
      </c>
      <c r="K5" s="20">
        <v>-64</v>
      </c>
      <c r="L5" s="17">
        <v>7</v>
      </c>
      <c r="M5" s="4">
        <v>-25</v>
      </c>
      <c r="N5" s="17">
        <v>7.1</v>
      </c>
      <c r="O5" s="20">
        <v>-29</v>
      </c>
      <c r="P5" s="17">
        <v>9.6999999999999993</v>
      </c>
      <c r="Q5" s="20">
        <v>-60</v>
      </c>
      <c r="R5" s="17">
        <v>4.0999999999999996</v>
      </c>
      <c r="S5" s="4">
        <v>-18</v>
      </c>
      <c r="T5" s="79">
        <v>11.600000000000001</v>
      </c>
      <c r="U5" s="20">
        <v>-32</v>
      </c>
      <c r="V5" s="17">
        <v>5.43</v>
      </c>
      <c r="W5" s="85">
        <v>-19</v>
      </c>
      <c r="X5" s="79">
        <v>7.1</v>
      </c>
      <c r="Y5" s="85">
        <v>-23</v>
      </c>
      <c r="Z5" s="86">
        <v>13.93</v>
      </c>
      <c r="AA5" s="6">
        <v>-5</v>
      </c>
      <c r="AB5" s="47"/>
      <c r="AC5" s="47"/>
      <c r="AE5" s="47"/>
      <c r="AF5" s="47"/>
      <c r="AH5" s="47"/>
      <c r="AI5" s="47"/>
      <c r="AK5" s="47"/>
      <c r="AL5" s="47"/>
      <c r="AN5" s="47"/>
    </row>
    <row r="6" spans="1:40" x14ac:dyDescent="0.25">
      <c r="B6" s="17">
        <v>6.18</v>
      </c>
      <c r="C6" s="4">
        <v>-45</v>
      </c>
      <c r="D6" s="17">
        <v>3.8000000000000007</v>
      </c>
      <c r="E6" s="4">
        <v>-78</v>
      </c>
      <c r="F6" s="17">
        <v>3.2799999999999994</v>
      </c>
      <c r="G6" s="93">
        <v>-47</v>
      </c>
      <c r="H6" s="17">
        <v>6</v>
      </c>
      <c r="I6" s="4">
        <v>-36</v>
      </c>
      <c r="J6" s="17">
        <v>2.9000000000000004</v>
      </c>
      <c r="K6" s="20">
        <v>-111</v>
      </c>
      <c r="L6" s="17">
        <v>19</v>
      </c>
      <c r="M6" s="4">
        <v>-22</v>
      </c>
      <c r="N6" s="17">
        <v>8.6999999999999993</v>
      </c>
      <c r="O6" s="20">
        <v>-34</v>
      </c>
      <c r="P6" s="17">
        <v>12.45</v>
      </c>
      <c r="Q6" s="20">
        <v>-65</v>
      </c>
      <c r="R6" s="17">
        <v>7.1999999999999993</v>
      </c>
      <c r="S6" s="4">
        <v>-44</v>
      </c>
      <c r="T6" s="79">
        <v>14.670000000000002</v>
      </c>
      <c r="U6" s="20">
        <v>-46</v>
      </c>
      <c r="V6" s="17">
        <v>7.4499999999999993</v>
      </c>
      <c r="W6" s="85">
        <v>-19</v>
      </c>
      <c r="X6" s="79">
        <v>9.5</v>
      </c>
      <c r="Y6" s="85">
        <v>-23</v>
      </c>
      <c r="Z6" s="47"/>
      <c r="AB6" s="47"/>
      <c r="AC6" s="47"/>
      <c r="AE6" s="47"/>
      <c r="AF6" s="47"/>
      <c r="AH6" s="47"/>
      <c r="AI6" s="47"/>
      <c r="AK6" s="47"/>
      <c r="AL6" s="47"/>
      <c r="AN6" s="47"/>
    </row>
    <row r="7" spans="1:40" ht="15.75" thickBot="1" x14ac:dyDescent="0.3">
      <c r="B7" s="17">
        <v>9.32</v>
      </c>
      <c r="C7" s="4">
        <v>-51</v>
      </c>
      <c r="D7" s="17">
        <v>4.1999999999999993</v>
      </c>
      <c r="E7" s="4">
        <v>-91</v>
      </c>
      <c r="F7" s="18">
        <v>6</v>
      </c>
      <c r="G7" s="94">
        <v>-62</v>
      </c>
      <c r="H7" s="17">
        <v>10.3</v>
      </c>
      <c r="I7" s="4">
        <v>-38</v>
      </c>
      <c r="J7" s="18">
        <v>3.8699999999999992</v>
      </c>
      <c r="K7" s="76">
        <v>-129</v>
      </c>
      <c r="L7" s="17">
        <v>21.45</v>
      </c>
      <c r="M7" s="4">
        <v>-44</v>
      </c>
      <c r="N7" s="18">
        <v>9.0500000000000007</v>
      </c>
      <c r="O7" s="76">
        <v>-44</v>
      </c>
      <c r="P7" s="17">
        <v>17.3</v>
      </c>
      <c r="Q7" s="20">
        <v>-65</v>
      </c>
      <c r="R7" s="17">
        <v>8.8999999999999986</v>
      </c>
      <c r="S7" s="4">
        <v>-49</v>
      </c>
      <c r="T7" s="79">
        <v>18.809999999999999</v>
      </c>
      <c r="U7" s="20">
        <v>-50</v>
      </c>
      <c r="V7" s="17">
        <v>8.870000000000001</v>
      </c>
      <c r="W7" s="95">
        <v>-22</v>
      </c>
      <c r="X7" s="98">
        <v>12.2</v>
      </c>
      <c r="Y7" s="97">
        <v>-33</v>
      </c>
      <c r="Z7" s="47"/>
      <c r="AB7" s="47"/>
      <c r="AC7" s="47"/>
      <c r="AE7" s="47"/>
      <c r="AF7" s="47"/>
      <c r="AH7" s="47"/>
      <c r="AI7" s="47"/>
      <c r="AJ7" s="47"/>
      <c r="AK7" s="47"/>
      <c r="AL7" s="47"/>
      <c r="AM7" s="47"/>
      <c r="AN7" s="47"/>
    </row>
    <row r="8" spans="1:40" ht="15.75" thickBot="1" x14ac:dyDescent="0.3">
      <c r="B8" s="18">
        <v>14.219999999999999</v>
      </c>
      <c r="C8" s="6">
        <v>-55</v>
      </c>
      <c r="D8" s="18">
        <v>6.8000000000000007</v>
      </c>
      <c r="E8" s="6">
        <v>-111</v>
      </c>
      <c r="H8" s="18">
        <v>15.899999999999999</v>
      </c>
      <c r="I8" s="6">
        <v>-43</v>
      </c>
      <c r="L8" s="18">
        <v>22.1</v>
      </c>
      <c r="M8" s="6">
        <v>-54</v>
      </c>
      <c r="P8" s="18">
        <v>22</v>
      </c>
      <c r="Q8" s="76">
        <v>-84</v>
      </c>
      <c r="R8" s="17">
        <v>11.8</v>
      </c>
      <c r="S8" s="4">
        <v>-49</v>
      </c>
      <c r="T8" s="81">
        <v>27.560000000000002</v>
      </c>
      <c r="U8" s="76">
        <v>-58</v>
      </c>
      <c r="V8" s="17">
        <v>9.3000000000000007</v>
      </c>
      <c r="W8" s="85">
        <v>-68</v>
      </c>
      <c r="Y8" s="47"/>
      <c r="Z8" s="47"/>
      <c r="AB8" s="47"/>
      <c r="AC8" s="47"/>
      <c r="AD8" s="47"/>
      <c r="AE8" s="47"/>
      <c r="AF8" s="47"/>
      <c r="AH8" s="47"/>
      <c r="AI8" s="47"/>
      <c r="AJ8" s="47"/>
      <c r="AK8" s="47"/>
      <c r="AL8" s="47"/>
      <c r="AM8" s="47"/>
      <c r="AN8" s="47"/>
    </row>
    <row r="9" spans="1:40" ht="15.75" thickBot="1" x14ac:dyDescent="0.3">
      <c r="R9" s="18">
        <v>35.9</v>
      </c>
      <c r="S9" s="6">
        <v>-59</v>
      </c>
      <c r="V9" s="18">
        <v>9.8000000000000007</v>
      </c>
      <c r="W9" s="6">
        <v>-103</v>
      </c>
    </row>
  </sheetData>
  <mergeCells count="13">
    <mergeCell ref="Z1:AA1"/>
    <mergeCell ref="N1:O1"/>
    <mergeCell ref="P1:Q1"/>
    <mergeCell ref="R1:S1"/>
    <mergeCell ref="T1:U1"/>
    <mergeCell ref="V1:W1"/>
    <mergeCell ref="X1:Y1"/>
    <mergeCell ref="L1:M1"/>
    <mergeCell ref="B1:C1"/>
    <mergeCell ref="D1:E1"/>
    <mergeCell ref="F1:G1"/>
    <mergeCell ref="H1:I1"/>
    <mergeCell ref="J1:K1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DZ60"/>
  <sheetViews>
    <sheetView showGridLines="0" topLeftCell="AA58" zoomScale="80" zoomScaleNormal="80" workbookViewId="0">
      <selection activeCell="DA37" sqref="DA37"/>
    </sheetView>
  </sheetViews>
  <sheetFormatPr baseColWidth="10" defaultColWidth="11.42578125" defaultRowHeight="15" x14ac:dyDescent="0.25"/>
  <cols>
    <col min="1" max="1" width="8.5703125" style="1" bestFit="1" customWidth="1"/>
    <col min="2" max="2" width="8.42578125" style="1" customWidth="1"/>
    <col min="3" max="3" width="9.28515625" style="1" customWidth="1"/>
    <col min="4" max="4" width="11" style="1" customWidth="1"/>
    <col min="5" max="5" width="9.7109375" style="1" customWidth="1"/>
    <col min="6" max="7" width="9.28515625" style="1" customWidth="1"/>
    <col min="8" max="8" width="11.140625" style="1" bestFit="1" customWidth="1"/>
    <col min="9" max="27" width="9.28515625" style="1" customWidth="1"/>
    <col min="28" max="42" width="11.42578125" style="1"/>
    <col min="43" max="43" width="11.85546875" style="1" bestFit="1" customWidth="1"/>
    <col min="44" max="16384" width="11.42578125" style="1"/>
  </cols>
  <sheetData>
    <row r="1" spans="1:33" x14ac:dyDescent="0.25">
      <c r="A1" s="69" t="s">
        <v>6</v>
      </c>
      <c r="B1" s="349" t="s">
        <v>7</v>
      </c>
      <c r="C1" s="349"/>
      <c r="D1" s="341" t="s">
        <v>8</v>
      </c>
      <c r="E1" s="342"/>
      <c r="F1" s="356" t="s">
        <v>9</v>
      </c>
      <c r="G1" s="357"/>
      <c r="H1" s="351" t="s">
        <v>10</v>
      </c>
      <c r="I1" s="352"/>
      <c r="J1" s="353" t="s">
        <v>11</v>
      </c>
      <c r="K1" s="353"/>
      <c r="L1" s="350" t="s">
        <v>12</v>
      </c>
      <c r="M1" s="350"/>
      <c r="N1" s="343" t="s">
        <v>13</v>
      </c>
      <c r="O1" s="343"/>
      <c r="P1" s="344" t="s">
        <v>14</v>
      </c>
      <c r="Q1" s="344"/>
      <c r="R1" s="345" t="s">
        <v>15</v>
      </c>
      <c r="S1" s="345"/>
      <c r="T1" s="346" t="s">
        <v>16</v>
      </c>
      <c r="U1" s="346"/>
      <c r="V1" s="347" t="s">
        <v>17</v>
      </c>
      <c r="W1" s="347"/>
      <c r="X1" s="348" t="s">
        <v>18</v>
      </c>
      <c r="Y1" s="348"/>
      <c r="Z1" s="339" t="s">
        <v>19</v>
      </c>
      <c r="AA1" s="339"/>
    </row>
    <row r="2" spans="1:33" x14ac:dyDescent="0.25">
      <c r="A2" s="69" t="s">
        <v>167</v>
      </c>
      <c r="B2" s="119" t="s">
        <v>22</v>
      </c>
      <c r="C2" s="119" t="s">
        <v>32</v>
      </c>
      <c r="D2" s="120" t="s">
        <v>22</v>
      </c>
      <c r="E2" s="120" t="s">
        <v>32</v>
      </c>
      <c r="F2" s="124" t="s">
        <v>22</v>
      </c>
      <c r="G2" s="124" t="s">
        <v>32</v>
      </c>
      <c r="H2" s="125" t="s">
        <v>22</v>
      </c>
      <c r="I2" s="125" t="s">
        <v>32</v>
      </c>
      <c r="J2" s="126" t="s">
        <v>22</v>
      </c>
      <c r="K2" s="126" t="s">
        <v>32</v>
      </c>
      <c r="L2" s="127" t="s">
        <v>22</v>
      </c>
      <c r="M2" s="127" t="s">
        <v>32</v>
      </c>
      <c r="N2" s="100" t="s">
        <v>22</v>
      </c>
      <c r="O2" s="100" t="s">
        <v>32</v>
      </c>
      <c r="P2" s="128" t="s">
        <v>22</v>
      </c>
      <c r="Q2" s="128" t="s">
        <v>32</v>
      </c>
      <c r="R2" s="132" t="s">
        <v>22</v>
      </c>
      <c r="S2" s="132" t="s">
        <v>32</v>
      </c>
      <c r="T2" s="129" t="s">
        <v>22</v>
      </c>
      <c r="U2" s="129" t="s">
        <v>32</v>
      </c>
      <c r="V2" s="124" t="s">
        <v>22</v>
      </c>
      <c r="W2" s="124" t="s">
        <v>32</v>
      </c>
      <c r="X2" s="130" t="s">
        <v>22</v>
      </c>
      <c r="Y2" s="130" t="s">
        <v>32</v>
      </c>
      <c r="Z2" s="69" t="s">
        <v>22</v>
      </c>
      <c r="AA2" s="69" t="s">
        <v>32</v>
      </c>
    </row>
    <row r="3" spans="1:33" x14ac:dyDescent="0.25">
      <c r="A3" s="69">
        <v>1</v>
      </c>
      <c r="B3" s="69">
        <f>+'25-jul Tablas grados y Prom'!B3</f>
        <v>0</v>
      </c>
      <c r="C3" s="69">
        <f>+'25-jul Tablas grados y Prom'!C3</f>
        <v>-4</v>
      </c>
      <c r="D3" s="69">
        <f>+'25-jul Tablas grados y Prom'!D3</f>
        <v>0</v>
      </c>
      <c r="E3" s="69">
        <f>+'25-jul Tablas grados y Prom'!E3</f>
        <v>0</v>
      </c>
      <c r="F3" s="69">
        <f>+'25-jul Tablas grados y Prom'!F3</f>
        <v>0</v>
      </c>
      <c r="G3" s="69">
        <f>+'25-jul Tablas grados y Prom'!G3</f>
        <v>0</v>
      </c>
      <c r="H3" s="69">
        <f>+'25-jul Tablas grados y Prom'!H3</f>
        <v>0</v>
      </c>
      <c r="I3" s="69">
        <f>+'25-jul Tablas grados y Prom'!I3</f>
        <v>-5</v>
      </c>
      <c r="J3" s="69">
        <f>+'25-jul Tablas grados y Prom'!J3</f>
        <v>0</v>
      </c>
      <c r="K3" s="69">
        <f>+'25-jul Tablas grados y Prom'!K3</f>
        <v>4</v>
      </c>
      <c r="L3" s="69">
        <f>+'25-jul Tablas grados y Prom'!L3</f>
        <v>0</v>
      </c>
      <c r="M3" s="69">
        <f>+'25-jul Tablas grados y Prom'!M3</f>
        <v>0</v>
      </c>
      <c r="N3" s="69">
        <f>+'25-jul Tablas grados y Prom'!N3</f>
        <v>0</v>
      </c>
      <c r="O3" s="69">
        <f>+'25-jul Tablas grados y Prom'!O3</f>
        <v>-8</v>
      </c>
      <c r="P3" s="69">
        <f>+'25-jul Tablas grados y Prom'!P3</f>
        <v>0</v>
      </c>
      <c r="Q3" s="69">
        <f>+'25-jul Tablas grados y Prom'!Q3</f>
        <v>0</v>
      </c>
      <c r="R3" s="69">
        <f>+'25-jul Tablas grados y Prom'!R3</f>
        <v>0</v>
      </c>
      <c r="S3" s="69">
        <f>+'25-jul Tablas grados y Prom'!S3</f>
        <v>0</v>
      </c>
      <c r="T3" s="69">
        <f>+'25-jul Tablas grados y Prom'!T3</f>
        <v>0</v>
      </c>
      <c r="U3" s="69">
        <f>+'25-jul Tablas grados y Prom'!U3</f>
        <v>0</v>
      </c>
      <c r="V3" s="69">
        <f>+'25-jul Tablas grados y Prom'!V3</f>
        <v>0</v>
      </c>
      <c r="W3" s="69">
        <f>+'25-jul Tablas grados y Prom'!W3</f>
        <v>-18</v>
      </c>
      <c r="X3" s="69">
        <f>+'25-jul Tablas grados y Prom'!X3</f>
        <v>0</v>
      </c>
      <c r="Y3" s="69">
        <f>+'25-jul Tablas grados y Prom'!Y3</f>
        <v>-3</v>
      </c>
      <c r="Z3" s="69">
        <f>+'25-jul Tablas grados y Prom'!Z3</f>
        <v>0</v>
      </c>
      <c r="AA3" s="69">
        <f>+'25-jul Tablas grados y Prom'!AA3</f>
        <v>0</v>
      </c>
    </row>
    <row r="4" spans="1:33" x14ac:dyDescent="0.25">
      <c r="A4" s="69">
        <v>2</v>
      </c>
      <c r="B4" s="69">
        <f>+'25-jul Tablas grados y Prom'!B4</f>
        <v>3.3000000000000007</v>
      </c>
      <c r="C4" s="69">
        <f>+'25-jul Tablas grados y Prom'!C4</f>
        <v>-10</v>
      </c>
      <c r="D4" s="69">
        <f>+'25-jul Tablas grados y Prom'!D4</f>
        <v>3.0600000000000005</v>
      </c>
      <c r="E4" s="69">
        <f>+'25-jul Tablas grados y Prom'!E4</f>
        <v>-10</v>
      </c>
      <c r="F4" s="69">
        <f>+'25-jul Tablas grados y Prom'!F4</f>
        <v>1.8000000000000007</v>
      </c>
      <c r="G4" s="69">
        <f>+'25-jul Tablas grados y Prom'!G4</f>
        <v>-27</v>
      </c>
      <c r="H4" s="69">
        <f>+'25-jul Tablas grados y Prom'!H4</f>
        <v>0.5</v>
      </c>
      <c r="I4" s="69">
        <f>+'25-jul Tablas grados y Prom'!I4</f>
        <v>-15</v>
      </c>
      <c r="J4" s="69">
        <f>+'25-jul Tablas grados y Prom'!J4</f>
        <v>1</v>
      </c>
      <c r="K4" s="69">
        <f>+'25-jul Tablas grados y Prom'!K4</f>
        <v>0</v>
      </c>
      <c r="L4" s="69">
        <f>+'25-jul Tablas grados y Prom'!L4</f>
        <v>6.1</v>
      </c>
      <c r="M4" s="69">
        <f>+'25-jul Tablas grados y Prom'!M4</f>
        <v>-25</v>
      </c>
      <c r="N4" s="69">
        <f>+'25-jul Tablas grados y Prom'!N4</f>
        <v>4.0999999999999996</v>
      </c>
      <c r="O4" s="69">
        <f>+'25-jul Tablas grados y Prom'!O4</f>
        <v>4</v>
      </c>
      <c r="P4" s="69">
        <f>+'25-jul Tablas grados y Prom'!P4</f>
        <v>9.3000000000000007</v>
      </c>
      <c r="Q4" s="69">
        <f>+'25-jul Tablas grados y Prom'!Q4</f>
        <v>-34</v>
      </c>
      <c r="R4" s="69">
        <f>+'25-jul Tablas grados y Prom'!R4</f>
        <v>2.3000000000000007</v>
      </c>
      <c r="S4" s="69">
        <f>+'25-jul Tablas grados y Prom'!S4</f>
        <v>-18</v>
      </c>
      <c r="T4" s="69">
        <f>+'25-jul Tablas grados y Prom'!T4</f>
        <v>3.6999999999999993</v>
      </c>
      <c r="U4" s="69">
        <f>+'25-jul Tablas grados y Prom'!U4</f>
        <v>-12</v>
      </c>
      <c r="V4" s="69">
        <f>+'25-jul Tablas grados y Prom'!V4</f>
        <v>2.2400000000000002</v>
      </c>
      <c r="W4" s="69">
        <f>+'25-jul Tablas grados y Prom'!W4</f>
        <v>-4</v>
      </c>
      <c r="X4" s="69">
        <f>+'25-jul Tablas grados y Prom'!X4</f>
        <v>2.5</v>
      </c>
      <c r="Y4" s="69">
        <f>+'25-jul Tablas grados y Prom'!Y4</f>
        <v>-15</v>
      </c>
      <c r="Z4" s="69">
        <f>+'25-jul Tablas grados y Prom'!Z4</f>
        <v>7.35</v>
      </c>
      <c r="AA4" s="69">
        <f>+'25-jul Tablas grados y Prom'!AA4</f>
        <v>5</v>
      </c>
      <c r="AB4" s="47"/>
      <c r="AC4" s="47"/>
      <c r="AD4" s="47"/>
    </row>
    <row r="5" spans="1:33" x14ac:dyDescent="0.25">
      <c r="A5" s="69">
        <v>3</v>
      </c>
      <c r="B5" s="69">
        <f>+'25-jul Tablas grados y Prom'!B5</f>
        <v>4</v>
      </c>
      <c r="C5" s="69">
        <f>+'25-jul Tablas grados y Prom'!C5</f>
        <v>-20</v>
      </c>
      <c r="D5" s="69">
        <f>+'25-jul Tablas grados y Prom'!D5</f>
        <v>3.5</v>
      </c>
      <c r="E5" s="69">
        <f>+'25-jul Tablas grados y Prom'!E5</f>
        <v>-48</v>
      </c>
      <c r="F5" s="69">
        <f>+'25-jul Tablas grados y Prom'!F5</f>
        <v>2</v>
      </c>
      <c r="G5" s="69">
        <f>+'25-jul Tablas grados y Prom'!G5</f>
        <v>-14</v>
      </c>
      <c r="H5" s="69">
        <f>+'25-jul Tablas grados y Prom'!H5</f>
        <v>3</v>
      </c>
      <c r="I5" s="69">
        <f>+'25-jul Tablas grados y Prom'!I5</f>
        <v>-10</v>
      </c>
      <c r="J5" s="69">
        <f>+'25-jul Tablas grados y Prom'!J5</f>
        <v>1.6600000000000001</v>
      </c>
      <c r="K5" s="69">
        <f>+'25-jul Tablas grados y Prom'!K5</f>
        <v>-68</v>
      </c>
      <c r="L5" s="69">
        <f>+'25-jul Tablas grados y Prom'!L5</f>
        <v>7</v>
      </c>
      <c r="M5" s="69">
        <f>+'25-jul Tablas grados y Prom'!M5</f>
        <v>0</v>
      </c>
      <c r="N5" s="69">
        <f>+'25-jul Tablas grados y Prom'!N5</f>
        <v>7.1</v>
      </c>
      <c r="O5" s="69">
        <f>+'25-jul Tablas grados y Prom'!O5</f>
        <v>-25</v>
      </c>
      <c r="P5" s="69">
        <f>+'25-jul Tablas grados y Prom'!P5</f>
        <v>9.6999999999999993</v>
      </c>
      <c r="Q5" s="69">
        <f>+'25-jul Tablas grados y Prom'!Q5</f>
        <v>-26</v>
      </c>
      <c r="R5" s="69">
        <f>+'25-jul Tablas grados y Prom'!R5</f>
        <v>4.0999999999999996</v>
      </c>
      <c r="S5" s="69">
        <f>+'25-jul Tablas grados y Prom'!S5</f>
        <v>0</v>
      </c>
      <c r="T5" s="69">
        <f>+'25-jul Tablas grados y Prom'!T5</f>
        <v>11.600000000000001</v>
      </c>
      <c r="U5" s="69">
        <f>+'25-jul Tablas grados y Prom'!U5</f>
        <v>-20</v>
      </c>
      <c r="V5" s="69">
        <f>+'25-jul Tablas grados y Prom'!V5</f>
        <v>5.43</v>
      </c>
      <c r="W5" s="69">
        <f>+'25-jul Tablas grados y Prom'!W5</f>
        <v>3</v>
      </c>
      <c r="X5" s="69">
        <f>+'25-jul Tablas grados y Prom'!X5</f>
        <v>7.1</v>
      </c>
      <c r="Y5" s="69">
        <f>+'25-jul Tablas grados y Prom'!Y5</f>
        <v>-5</v>
      </c>
      <c r="Z5" s="69">
        <f>+'25-jul Tablas grados y Prom'!Z5</f>
        <v>13.93</v>
      </c>
      <c r="AA5" s="69">
        <f>+'25-jul Tablas grados y Prom'!AA5</f>
        <v>-10</v>
      </c>
      <c r="AB5" s="47"/>
      <c r="AC5" s="47"/>
      <c r="AD5" s="47"/>
    </row>
    <row r="6" spans="1:33" x14ac:dyDescent="0.25">
      <c r="A6" s="69">
        <v>4</v>
      </c>
      <c r="B6" s="69">
        <f>+'25-jul Tablas grados y Prom'!B6</f>
        <v>6.18</v>
      </c>
      <c r="C6" s="69">
        <f>+'25-jul Tablas grados y Prom'!C6</f>
        <v>-11</v>
      </c>
      <c r="D6" s="69">
        <f>+'25-jul Tablas grados y Prom'!D6</f>
        <v>3.8000000000000007</v>
      </c>
      <c r="E6" s="69">
        <f>+'25-jul Tablas grados y Prom'!E6</f>
        <v>-20</v>
      </c>
      <c r="F6" s="69">
        <f>+'25-jul Tablas grados y Prom'!F6</f>
        <v>3.2799999999999994</v>
      </c>
      <c r="G6" s="69">
        <f>+'25-jul Tablas grados y Prom'!G6</f>
        <v>-6</v>
      </c>
      <c r="H6" s="69">
        <f>+'25-jul Tablas grados y Prom'!H6</f>
        <v>6</v>
      </c>
      <c r="I6" s="69">
        <f>+'25-jul Tablas grados y Prom'!I6</f>
        <v>-6</v>
      </c>
      <c r="J6" s="69">
        <f>+'25-jul Tablas grados y Prom'!J6</f>
        <v>2.9000000000000004</v>
      </c>
      <c r="K6" s="69">
        <f>+'25-jul Tablas grados y Prom'!K6</f>
        <v>-47</v>
      </c>
      <c r="L6" s="69">
        <f>+'25-jul Tablas grados y Prom'!L6</f>
        <v>19</v>
      </c>
      <c r="M6" s="69">
        <f>+'25-jul Tablas grados y Prom'!M6</f>
        <v>3</v>
      </c>
      <c r="N6" s="69">
        <f>+'25-jul Tablas grados y Prom'!N6</f>
        <v>8.6999999999999993</v>
      </c>
      <c r="O6" s="69">
        <f>+'25-jul Tablas grados y Prom'!O6</f>
        <v>-5</v>
      </c>
      <c r="P6" s="69">
        <f>+'25-jul Tablas grados y Prom'!P6</f>
        <v>12.45</v>
      </c>
      <c r="Q6" s="69">
        <f>+'25-jul Tablas grados y Prom'!Q6</f>
        <v>-5</v>
      </c>
      <c r="R6" s="69">
        <f>+'25-jul Tablas grados y Prom'!R6</f>
        <v>7.1999999999999993</v>
      </c>
      <c r="S6" s="69">
        <f>+'25-jul Tablas grados y Prom'!S6</f>
        <v>-26</v>
      </c>
      <c r="T6" s="69">
        <f>+'25-jul Tablas grados y Prom'!T6</f>
        <v>14.670000000000002</v>
      </c>
      <c r="U6" s="69">
        <f>+'25-jul Tablas grados y Prom'!U6</f>
        <v>-14</v>
      </c>
      <c r="V6" s="69">
        <f>+'25-jul Tablas grados y Prom'!V6</f>
        <v>7.4499999999999993</v>
      </c>
      <c r="W6" s="69">
        <f>+'25-jul Tablas grados y Prom'!W6</f>
        <v>0</v>
      </c>
      <c r="X6" s="69">
        <f>+'25-jul Tablas grados y Prom'!X6</f>
        <v>9.5</v>
      </c>
      <c r="Y6" s="69">
        <f>+'25-jul Tablas grados y Prom'!Y6</f>
        <v>0</v>
      </c>
      <c r="Z6" s="69">
        <f>+'25-jul Tablas grados y Prom'!Z6</f>
        <v>19.940000000000001</v>
      </c>
      <c r="AA6" s="69">
        <f>+'25-jul Tablas grados y Prom'!AA6</f>
        <v>0</v>
      </c>
      <c r="AB6" s="47"/>
      <c r="AC6" s="47"/>
      <c r="AD6" s="47"/>
    </row>
    <row r="7" spans="1:33" x14ac:dyDescent="0.25">
      <c r="A7" s="69">
        <v>5</v>
      </c>
      <c r="B7" s="69">
        <f>+'25-jul Tablas grados y Prom'!B7</f>
        <v>9.32</v>
      </c>
      <c r="C7" s="69">
        <f>+'25-jul Tablas grados y Prom'!C7</f>
        <v>-6</v>
      </c>
      <c r="D7" s="69">
        <f>+'25-jul Tablas grados y Prom'!D7</f>
        <v>4.1999999999999993</v>
      </c>
      <c r="E7" s="69">
        <f>+'25-jul Tablas grados y Prom'!E7</f>
        <v>-13</v>
      </c>
      <c r="F7" s="69">
        <f>+'25-jul Tablas grados y Prom'!F7</f>
        <v>6</v>
      </c>
      <c r="G7" s="69">
        <f>+'25-jul Tablas grados y Prom'!G7</f>
        <v>-15</v>
      </c>
      <c r="H7" s="69">
        <f>+'25-jul Tablas grados y Prom'!H7</f>
        <v>10.3</v>
      </c>
      <c r="I7" s="69">
        <f>+'25-jul Tablas grados y Prom'!I7</f>
        <v>-2</v>
      </c>
      <c r="J7" s="69">
        <f>+'25-jul Tablas grados y Prom'!J7</f>
        <v>3.8699999999999992</v>
      </c>
      <c r="K7" s="69">
        <f>+'25-jul Tablas grados y Prom'!K7</f>
        <v>-18</v>
      </c>
      <c r="L7" s="69">
        <f>+'25-jul Tablas grados y Prom'!L7</f>
        <v>21.45</v>
      </c>
      <c r="M7" s="69">
        <f>+'25-jul Tablas grados y Prom'!M7</f>
        <v>-22</v>
      </c>
      <c r="N7" s="69">
        <f>+'25-jul Tablas grados y Prom'!N7</f>
        <v>9.0500000000000007</v>
      </c>
      <c r="O7" s="69">
        <f>+'25-jul Tablas grados y Prom'!O7</f>
        <v>-10</v>
      </c>
      <c r="P7" s="69">
        <f>+'25-jul Tablas grados y Prom'!P7</f>
        <v>17.3</v>
      </c>
      <c r="Q7" s="69">
        <f>+'25-jul Tablas grados y Prom'!Q7</f>
        <v>0</v>
      </c>
      <c r="R7" s="69">
        <f>+'25-jul Tablas grados y Prom'!R7</f>
        <v>8.8999999999999986</v>
      </c>
      <c r="S7" s="69">
        <f>+'25-jul Tablas grados y Prom'!S7</f>
        <v>-5</v>
      </c>
      <c r="T7" s="69">
        <f>+'25-jul Tablas grados y Prom'!T7</f>
        <v>18.809999999999999</v>
      </c>
      <c r="U7" s="69">
        <f>+'25-jul Tablas grados y Prom'!U7</f>
        <v>-4</v>
      </c>
      <c r="V7" s="69">
        <f>+'25-jul Tablas grados y Prom'!V7</f>
        <v>8.870000000000001</v>
      </c>
      <c r="W7" s="69">
        <f>+'25-jul Tablas grados y Prom'!W7</f>
        <v>-3</v>
      </c>
      <c r="X7" s="69">
        <f>+'25-jul Tablas grados y Prom'!X7</f>
        <v>12.2</v>
      </c>
      <c r="Y7" s="69">
        <f>+'25-jul Tablas grados y Prom'!Y7</f>
        <v>-10</v>
      </c>
      <c r="Z7" s="69">
        <f>+'25-jul Tablas grados y Prom'!Z7</f>
        <v>0</v>
      </c>
      <c r="AA7" s="69">
        <f>+'25-jul Tablas grados y Prom'!AA7</f>
        <v>0</v>
      </c>
      <c r="AB7" s="47"/>
      <c r="AC7" s="47"/>
      <c r="AD7" s="47"/>
    </row>
    <row r="8" spans="1:33" x14ac:dyDescent="0.25">
      <c r="A8" s="69">
        <v>6</v>
      </c>
      <c r="B8" s="69">
        <f>+'25-jul Tablas grados y Prom'!B8</f>
        <v>14.219999999999999</v>
      </c>
      <c r="C8" s="69">
        <f>+'25-jul Tablas grados y Prom'!C8</f>
        <v>-4</v>
      </c>
      <c r="D8" s="69">
        <f>+'25-jul Tablas grados y Prom'!D8</f>
        <v>6.8000000000000007</v>
      </c>
      <c r="E8" s="69">
        <f>+'25-jul Tablas grados y Prom'!E8</f>
        <v>-20</v>
      </c>
      <c r="F8" s="69">
        <f>+'25-jul Tablas grados y Prom'!F8</f>
        <v>7.3000000000000007</v>
      </c>
      <c r="G8" s="69">
        <f>+'25-jul Tablas grados y Prom'!G8</f>
        <v>0</v>
      </c>
      <c r="H8" s="69">
        <f>+'25-jul Tablas grados y Prom'!H8</f>
        <v>15.899999999999999</v>
      </c>
      <c r="I8" s="69">
        <f>+'25-jul Tablas grados y Prom'!I8</f>
        <v>-5</v>
      </c>
      <c r="J8" s="69">
        <f>+'25-jul Tablas grados y Prom'!J8</f>
        <v>5.15</v>
      </c>
      <c r="K8" s="69">
        <f>+'25-jul Tablas grados y Prom'!K8</f>
        <v>0</v>
      </c>
      <c r="L8" s="69">
        <f>+'25-jul Tablas grados y Prom'!L8</f>
        <v>22.1</v>
      </c>
      <c r="M8" s="69">
        <f>+'25-jul Tablas grados y Prom'!M8</f>
        <v>-10</v>
      </c>
      <c r="N8" s="69">
        <f>+'25-jul Tablas grados y Prom'!N8</f>
        <v>22.9</v>
      </c>
      <c r="O8" s="69">
        <f>+'25-jul Tablas grados y Prom'!O8</f>
        <v>0</v>
      </c>
      <c r="P8" s="69">
        <f>+'25-jul Tablas grados y Prom'!P8</f>
        <v>22</v>
      </c>
      <c r="Q8" s="69">
        <f>+'25-jul Tablas grados y Prom'!Q8</f>
        <v>-19</v>
      </c>
      <c r="R8" s="69">
        <f>+'25-jul Tablas grados y Prom'!R8</f>
        <v>11.8</v>
      </c>
      <c r="S8" s="69">
        <f>+'25-jul Tablas grados y Prom'!S8</f>
        <v>0</v>
      </c>
      <c r="T8" s="69">
        <f>+'25-jul Tablas grados y Prom'!T8</f>
        <v>27.560000000000002</v>
      </c>
      <c r="U8" s="69">
        <f>+'25-jul Tablas grados y Prom'!U8</f>
        <v>-8</v>
      </c>
      <c r="V8" s="69">
        <f>+'25-jul Tablas grados y Prom'!V8</f>
        <v>9.3000000000000007</v>
      </c>
      <c r="W8" s="69">
        <f>+'25-jul Tablas grados y Prom'!W8</f>
        <v>-46</v>
      </c>
      <c r="X8" s="69">
        <f>+'25-jul Tablas grados y Prom'!X8</f>
        <v>17</v>
      </c>
      <c r="Y8" s="69">
        <f>+'25-jul Tablas grados y Prom'!Y8</f>
        <v>0</v>
      </c>
      <c r="Z8" s="69">
        <f>+'25-jul Tablas grados y Prom'!Z8</f>
        <v>0</v>
      </c>
      <c r="AA8" s="69">
        <f>+'25-jul Tablas grados y Prom'!AA8</f>
        <v>0</v>
      </c>
      <c r="AB8" s="47"/>
      <c r="AC8" s="47"/>
      <c r="AD8" s="47"/>
    </row>
    <row r="9" spans="1:33" x14ac:dyDescent="0.25">
      <c r="A9" s="69">
        <v>7</v>
      </c>
      <c r="B9" s="69">
        <f>+'25-jul Tablas grados y Prom'!B9</f>
        <v>23.97</v>
      </c>
      <c r="C9" s="69">
        <f>+'25-jul Tablas grados y Prom'!C9</f>
        <v>0</v>
      </c>
      <c r="D9" s="69">
        <f>+'25-jul Tablas grados y Prom'!D9</f>
        <v>7.9600000000000009</v>
      </c>
      <c r="E9" s="69">
        <f>+'25-jul Tablas grados y Prom'!E9</f>
        <v>0</v>
      </c>
      <c r="F9" s="69">
        <f>+'25-jul Tablas grados y Prom'!F9</f>
        <v>0</v>
      </c>
      <c r="G9" s="69">
        <f>+'25-jul Tablas grados y Prom'!G9</f>
        <v>0</v>
      </c>
      <c r="H9" s="69">
        <f>+'25-jul Tablas grados y Prom'!H9</f>
        <v>21.06</v>
      </c>
      <c r="I9" s="69">
        <f>+'25-jul Tablas grados y Prom'!I9</f>
        <v>0</v>
      </c>
      <c r="J9" s="69">
        <f>+'25-jul Tablas grados y Prom'!J9</f>
        <v>0</v>
      </c>
      <c r="K9" s="69">
        <f>+'25-jul Tablas grados y Prom'!K9</f>
        <v>0</v>
      </c>
      <c r="L9" s="69">
        <f>+'25-jul Tablas grados y Prom'!L9</f>
        <v>23.7</v>
      </c>
      <c r="M9" s="69">
        <f>+'25-jul Tablas grados y Prom'!M9</f>
        <v>0</v>
      </c>
      <c r="N9" s="69">
        <f>+'25-jul Tablas grados y Prom'!N9</f>
        <v>0</v>
      </c>
      <c r="O9" s="69">
        <f>+'25-jul Tablas grados y Prom'!O9</f>
        <v>0</v>
      </c>
      <c r="P9" s="69">
        <f>+'25-jul Tablas grados y Prom'!P9</f>
        <v>22.72</v>
      </c>
      <c r="Q9" s="69">
        <f>+'25-jul Tablas grados y Prom'!Q9</f>
        <v>0</v>
      </c>
      <c r="R9" s="69">
        <f>+'25-jul Tablas grados y Prom'!R9</f>
        <v>35.9</v>
      </c>
      <c r="S9" s="69">
        <f>+'25-jul Tablas grados y Prom'!S9</f>
        <v>-10</v>
      </c>
      <c r="T9" s="69">
        <f>+'25-jul Tablas grados y Prom'!T9</f>
        <v>27.68</v>
      </c>
      <c r="U9" s="69">
        <f>+'25-jul Tablas grados y Prom'!U9</f>
        <v>0</v>
      </c>
      <c r="V9" s="69">
        <f>+'25-jul Tablas grados y Prom'!V9</f>
        <v>9.8000000000000007</v>
      </c>
      <c r="W9" s="69">
        <f>+'25-jul Tablas grados y Prom'!W9</f>
        <v>-35</v>
      </c>
      <c r="X9" s="69">
        <f>+'25-jul Tablas grados y Prom'!X9</f>
        <v>0</v>
      </c>
      <c r="Y9" s="69">
        <f>+'25-jul Tablas grados y Prom'!Y9</f>
        <v>0</v>
      </c>
      <c r="Z9" s="69">
        <f>+'25-jul Tablas grados y Prom'!Z9</f>
        <v>0</v>
      </c>
      <c r="AA9" s="69">
        <f>+'25-jul Tablas grados y Prom'!AA9</f>
        <v>0</v>
      </c>
      <c r="AB9" s="47"/>
      <c r="AC9" s="47"/>
      <c r="AD9" s="47"/>
    </row>
    <row r="10" spans="1:33" x14ac:dyDescent="0.25">
      <c r="A10" s="69">
        <v>8</v>
      </c>
      <c r="B10" s="69">
        <f>+'25-jul Tablas grados y Prom'!B10</f>
        <v>0</v>
      </c>
      <c r="C10" s="69">
        <f>+'25-jul Tablas grados y Prom'!C10</f>
        <v>0</v>
      </c>
      <c r="D10" s="69">
        <f>+'25-jul Tablas grados y Prom'!D10</f>
        <v>0</v>
      </c>
      <c r="E10" s="69">
        <f>+'25-jul Tablas grados y Prom'!E10</f>
        <v>0</v>
      </c>
      <c r="F10" s="69">
        <f>+'25-jul Tablas grados y Prom'!F10</f>
        <v>0</v>
      </c>
      <c r="G10" s="69">
        <f>+'25-jul Tablas grados y Prom'!G10</f>
        <v>0</v>
      </c>
      <c r="H10" s="69">
        <f>+'25-jul Tablas grados y Prom'!H10</f>
        <v>0</v>
      </c>
      <c r="I10" s="69">
        <f>+'25-jul Tablas grados y Prom'!I10</f>
        <v>0</v>
      </c>
      <c r="J10" s="69">
        <f>+'25-jul Tablas grados y Prom'!J10</f>
        <v>0</v>
      </c>
      <c r="K10" s="69">
        <f>+'25-jul Tablas grados y Prom'!K10</f>
        <v>0</v>
      </c>
      <c r="L10" s="69">
        <f>+'25-jul Tablas grados y Prom'!L10</f>
        <v>0</v>
      </c>
      <c r="M10" s="69">
        <f>+'25-jul Tablas grados y Prom'!M10</f>
        <v>0</v>
      </c>
      <c r="N10" s="69">
        <f>+'25-jul Tablas grados y Prom'!N10</f>
        <v>0</v>
      </c>
      <c r="O10" s="69">
        <f>+'25-jul Tablas grados y Prom'!O10</f>
        <v>0</v>
      </c>
      <c r="P10" s="69">
        <f>+'25-jul Tablas grados y Prom'!P10</f>
        <v>0</v>
      </c>
      <c r="Q10" s="69">
        <f>+'25-jul Tablas grados y Prom'!Q10</f>
        <v>0</v>
      </c>
      <c r="R10" s="69">
        <f>+'25-jul Tablas grados y Prom'!R10</f>
        <v>36.299999999999997</v>
      </c>
      <c r="S10" s="69">
        <f>+'25-jul Tablas grados y Prom'!S10</f>
        <v>0</v>
      </c>
      <c r="T10" s="69">
        <f>+'25-jul Tablas grados y Prom'!T10</f>
        <v>0</v>
      </c>
      <c r="U10" s="69">
        <f>+'25-jul Tablas grados y Prom'!U10</f>
        <v>0</v>
      </c>
      <c r="V10" s="69">
        <f>+'25-jul Tablas grados y Prom'!V10</f>
        <v>10.329999999999998</v>
      </c>
      <c r="W10" s="69">
        <f>+'25-jul Tablas grados y Prom'!W10</f>
        <v>0</v>
      </c>
      <c r="X10" s="69">
        <f>+'25-jul Tablas grados y Prom'!X10</f>
        <v>0</v>
      </c>
      <c r="Y10" s="69">
        <f>+'25-jul Tablas grados y Prom'!Y10</f>
        <v>0</v>
      </c>
      <c r="Z10" s="69">
        <f>+'25-jul Tablas grados y Prom'!Z10</f>
        <v>0</v>
      </c>
      <c r="AA10" s="69">
        <f>+'25-jul Tablas grados y Prom'!AA10</f>
        <v>0</v>
      </c>
      <c r="AB10" s="47"/>
      <c r="AC10" s="47"/>
      <c r="AD10" s="47"/>
    </row>
    <row r="11" spans="1:33" x14ac:dyDescent="0.25">
      <c r="A11" s="69">
        <v>9</v>
      </c>
      <c r="B11" s="69">
        <f>+'25-jul Tablas grados y Prom'!B11</f>
        <v>0</v>
      </c>
      <c r="C11" s="69">
        <f>+'25-jul Tablas grados y Prom'!C11</f>
        <v>0</v>
      </c>
      <c r="D11" s="69">
        <f>+'25-jul Tablas grados y Prom'!D11</f>
        <v>0</v>
      </c>
      <c r="E11" s="69">
        <f>+'25-jul Tablas grados y Prom'!E11</f>
        <v>0</v>
      </c>
      <c r="F11" s="69">
        <f>+'25-jul Tablas grados y Prom'!F11</f>
        <v>0</v>
      </c>
      <c r="G11" s="69">
        <f>+'25-jul Tablas grados y Prom'!G11</f>
        <v>0</v>
      </c>
      <c r="H11" s="69">
        <f>+'25-jul Tablas grados y Prom'!H11</f>
        <v>0</v>
      </c>
      <c r="I11" s="69">
        <f>+'25-jul Tablas grados y Prom'!I11</f>
        <v>0</v>
      </c>
      <c r="J11" s="69">
        <f>+'25-jul Tablas grados y Prom'!J11</f>
        <v>0</v>
      </c>
      <c r="K11" s="69">
        <f>+'25-jul Tablas grados y Prom'!K11</f>
        <v>0</v>
      </c>
      <c r="L11" s="69">
        <f>+'25-jul Tablas grados y Prom'!L11</f>
        <v>0</v>
      </c>
      <c r="M11" s="69">
        <f>+'25-jul Tablas grados y Prom'!M11</f>
        <v>0</v>
      </c>
      <c r="N11" s="69">
        <f>+'25-jul Tablas grados y Prom'!N11</f>
        <v>0</v>
      </c>
      <c r="O11" s="69">
        <f>+'25-jul Tablas grados y Prom'!O11</f>
        <v>0</v>
      </c>
      <c r="P11" s="69">
        <f>+'25-jul Tablas grados y Prom'!P11</f>
        <v>0</v>
      </c>
      <c r="Q11" s="69">
        <f>+'25-jul Tablas grados y Prom'!Q11</f>
        <v>0</v>
      </c>
      <c r="R11" s="69">
        <f>+'25-jul Tablas grados y Prom'!R11</f>
        <v>0</v>
      </c>
      <c r="S11" s="69">
        <f>+'25-jul Tablas grados y Prom'!S11</f>
        <v>0</v>
      </c>
      <c r="T11" s="69">
        <f>+'25-jul Tablas grados y Prom'!T11</f>
        <v>0</v>
      </c>
      <c r="U11" s="69">
        <f>+'25-jul Tablas grados y Prom'!U11</f>
        <v>0</v>
      </c>
      <c r="V11" s="69">
        <f>+'25-jul Tablas grados y Prom'!V11</f>
        <v>0</v>
      </c>
      <c r="W11" s="69">
        <f>+'25-jul Tablas grados y Prom'!W11</f>
        <v>0</v>
      </c>
      <c r="X11" s="69">
        <f>+'25-jul Tablas grados y Prom'!X11</f>
        <v>0</v>
      </c>
      <c r="Y11" s="69">
        <f>+'25-jul Tablas grados y Prom'!Y11</f>
        <v>0</v>
      </c>
      <c r="Z11" s="69">
        <f>+'25-jul Tablas grados y Prom'!Z11</f>
        <v>0</v>
      </c>
      <c r="AA11" s="69">
        <f>+'25-jul Tablas grados y Prom'!AA11</f>
        <v>0</v>
      </c>
      <c r="AB11" s="47"/>
      <c r="AC11" s="47"/>
      <c r="AD11" s="47"/>
    </row>
    <row r="12" spans="1:33" x14ac:dyDescent="0.25">
      <c r="A12" s="69">
        <v>10</v>
      </c>
      <c r="B12" s="69">
        <f>+'25-jul Tablas grados y Prom'!B12</f>
        <v>0</v>
      </c>
      <c r="C12" s="69">
        <f>+'25-jul Tablas grados y Prom'!C12</f>
        <v>0</v>
      </c>
      <c r="D12" s="69">
        <f>+'25-jul Tablas grados y Prom'!D12</f>
        <v>0</v>
      </c>
      <c r="E12" s="69">
        <f>+'25-jul Tablas grados y Prom'!E12</f>
        <v>0</v>
      </c>
      <c r="F12" s="69">
        <f>+'25-jul Tablas grados y Prom'!F12</f>
        <v>0</v>
      </c>
      <c r="G12" s="69">
        <f>+'25-jul Tablas grados y Prom'!G12</f>
        <v>0</v>
      </c>
      <c r="H12" s="69">
        <f>+'25-jul Tablas grados y Prom'!H12</f>
        <v>0</v>
      </c>
      <c r="I12" s="69">
        <f>+'25-jul Tablas grados y Prom'!I12</f>
        <v>0</v>
      </c>
      <c r="J12" s="69">
        <f>+'25-jul Tablas grados y Prom'!J12</f>
        <v>0</v>
      </c>
      <c r="K12" s="69">
        <f>+'25-jul Tablas grados y Prom'!K12</f>
        <v>0</v>
      </c>
      <c r="L12" s="69">
        <f>+'25-jul Tablas grados y Prom'!L12</f>
        <v>0</v>
      </c>
      <c r="M12" s="69">
        <f>+'25-jul Tablas grados y Prom'!M12</f>
        <v>0</v>
      </c>
      <c r="N12" s="69">
        <f>+'25-jul Tablas grados y Prom'!N12</f>
        <v>0</v>
      </c>
      <c r="O12" s="69">
        <f>+'25-jul Tablas grados y Prom'!O12</f>
        <v>0</v>
      </c>
      <c r="P12" s="69">
        <f>+'25-jul Tablas grados y Prom'!P12</f>
        <v>0</v>
      </c>
      <c r="Q12" s="69">
        <f>+'25-jul Tablas grados y Prom'!Q12</f>
        <v>0</v>
      </c>
      <c r="R12" s="69">
        <f>+'25-jul Tablas grados y Prom'!R12</f>
        <v>0</v>
      </c>
      <c r="S12" s="69">
        <f>+'25-jul Tablas grados y Prom'!S12</f>
        <v>0</v>
      </c>
      <c r="T12" s="69">
        <f>+'25-jul Tablas grados y Prom'!T12</f>
        <v>0</v>
      </c>
      <c r="U12" s="69">
        <f>+'25-jul Tablas grados y Prom'!U12</f>
        <v>0</v>
      </c>
      <c r="V12" s="69">
        <f>+'25-jul Tablas grados y Prom'!V12</f>
        <v>0</v>
      </c>
      <c r="W12" s="69">
        <f>+'25-jul Tablas grados y Prom'!W12</f>
        <v>0</v>
      </c>
      <c r="X12" s="69">
        <f>+'25-jul Tablas grados y Prom'!X12</f>
        <v>0</v>
      </c>
      <c r="Y12" s="69">
        <f>+'25-jul Tablas grados y Prom'!Y12</f>
        <v>0</v>
      </c>
      <c r="Z12" s="69">
        <f>+'25-jul Tablas grados y Prom'!Z12</f>
        <v>0</v>
      </c>
      <c r="AA12" s="69">
        <f>+'25-jul Tablas grados y Prom'!AA12</f>
        <v>0</v>
      </c>
      <c r="AB12" s="47"/>
      <c r="AC12" s="47"/>
      <c r="AD12" s="47"/>
    </row>
    <row r="13" spans="1:33" x14ac:dyDescent="0.25">
      <c r="A13" s="69">
        <v>11</v>
      </c>
      <c r="B13" s="69">
        <f>+'25-jul Tablas grados y Prom'!B13</f>
        <v>0</v>
      </c>
      <c r="C13" s="69">
        <f>+'25-jul Tablas grados y Prom'!C13</f>
        <v>0</v>
      </c>
      <c r="D13" s="69">
        <f>+'25-jul Tablas grados y Prom'!D13</f>
        <v>0</v>
      </c>
      <c r="E13" s="69">
        <f>+'25-jul Tablas grados y Prom'!E13</f>
        <v>0</v>
      </c>
      <c r="F13" s="69">
        <f>+'25-jul Tablas grados y Prom'!F13</f>
        <v>0</v>
      </c>
      <c r="G13" s="69">
        <f>+'25-jul Tablas grados y Prom'!G13</f>
        <v>0</v>
      </c>
      <c r="H13" s="69">
        <f>+'25-jul Tablas grados y Prom'!H13</f>
        <v>0</v>
      </c>
      <c r="I13" s="69">
        <f>+'25-jul Tablas grados y Prom'!I13</f>
        <v>0</v>
      </c>
      <c r="J13" s="69">
        <f>+'25-jul Tablas grados y Prom'!J13</f>
        <v>0</v>
      </c>
      <c r="K13" s="69">
        <f>+'25-jul Tablas grados y Prom'!K13</f>
        <v>0</v>
      </c>
      <c r="L13" s="69">
        <f>+'25-jul Tablas grados y Prom'!L13</f>
        <v>0</v>
      </c>
      <c r="M13" s="69">
        <f>+'25-jul Tablas grados y Prom'!M13</f>
        <v>0</v>
      </c>
      <c r="N13" s="69">
        <f>+'25-jul Tablas grados y Prom'!N13</f>
        <v>0</v>
      </c>
      <c r="O13" s="69">
        <f>+'25-jul Tablas grados y Prom'!O13</f>
        <v>0</v>
      </c>
      <c r="P13" s="69">
        <f>+'25-jul Tablas grados y Prom'!P13</f>
        <v>0</v>
      </c>
      <c r="Q13" s="69">
        <f>+'25-jul Tablas grados y Prom'!Q13</f>
        <v>0</v>
      </c>
      <c r="R13" s="69">
        <f>+'25-jul Tablas grados y Prom'!R13</f>
        <v>0</v>
      </c>
      <c r="S13" s="69">
        <f>+'25-jul Tablas grados y Prom'!S13</f>
        <v>0</v>
      </c>
      <c r="T13" s="69">
        <f>+'25-jul Tablas grados y Prom'!T13</f>
        <v>0</v>
      </c>
      <c r="U13" s="69">
        <f>+'25-jul Tablas grados y Prom'!U13</f>
        <v>0</v>
      </c>
      <c r="V13" s="69">
        <f>+'25-jul Tablas grados y Prom'!V13</f>
        <v>0</v>
      </c>
      <c r="W13" s="69">
        <f>+'25-jul Tablas grados y Prom'!W13</f>
        <v>0</v>
      </c>
      <c r="X13" s="69">
        <f>+'25-jul Tablas grados y Prom'!X13</f>
        <v>0</v>
      </c>
      <c r="Y13" s="69">
        <f>+'25-jul Tablas grados y Prom'!Y13</f>
        <v>0</v>
      </c>
      <c r="Z13" s="69">
        <f>+'25-jul Tablas grados y Prom'!Z13</f>
        <v>0</v>
      </c>
      <c r="AA13" s="69">
        <f>+'25-jul Tablas grados y Prom'!AA13</f>
        <v>0</v>
      </c>
      <c r="AB13" s="47"/>
      <c r="AC13" s="47"/>
      <c r="AD13" s="47"/>
    </row>
    <row r="14" spans="1:33" x14ac:dyDescent="0.25">
      <c r="A14" s="69">
        <v>12</v>
      </c>
      <c r="B14" s="69">
        <f>+'25-jul Tablas grados y Prom'!B14</f>
        <v>23.97</v>
      </c>
      <c r="C14" s="69">
        <f>+'25-jul Tablas grados y Prom'!C14</f>
        <v>-10.199999999999999</v>
      </c>
      <c r="D14" s="69">
        <f>+'25-jul Tablas grados y Prom'!D14</f>
        <v>7.9600000000000009</v>
      </c>
      <c r="E14" s="69">
        <f>+'25-jul Tablas grados y Prom'!E14</f>
        <v>-22.2</v>
      </c>
      <c r="F14" s="69">
        <f>+'25-jul Tablas grados y Prom'!F14</f>
        <v>7.3000000000000007</v>
      </c>
      <c r="G14" s="69">
        <f>+'25-jul Tablas grados y Prom'!G14</f>
        <v>-15.5</v>
      </c>
      <c r="H14" s="69">
        <f>+'25-jul Tablas grados y Prom'!H14</f>
        <v>21.06</v>
      </c>
      <c r="I14" s="69">
        <f>+'25-jul Tablas grados y Prom'!I14</f>
        <v>-7.6</v>
      </c>
      <c r="J14" s="69">
        <f>+'25-jul Tablas grados y Prom'!J14</f>
        <v>5.15</v>
      </c>
      <c r="K14" s="69">
        <f>+'25-jul Tablas grados y Prom'!K14</f>
        <v>-33.25</v>
      </c>
      <c r="L14" s="69">
        <f>+'25-jul Tablas grados y Prom'!L14</f>
        <v>23.7</v>
      </c>
      <c r="M14" s="69">
        <f>+'25-jul Tablas grados y Prom'!M14</f>
        <v>-10.8</v>
      </c>
      <c r="N14" s="69">
        <f>+'25-jul Tablas grados y Prom'!N14</f>
        <v>22.9</v>
      </c>
      <c r="O14" s="69">
        <f>+'25-jul Tablas grados y Prom'!O14</f>
        <v>-9</v>
      </c>
      <c r="P14" s="69">
        <f>+'25-jul Tablas grados y Prom'!P14</f>
        <v>22.72</v>
      </c>
      <c r="Q14" s="69">
        <f>+'25-jul Tablas grados y Prom'!Q14</f>
        <v>-16.8</v>
      </c>
      <c r="R14" s="69">
        <f>+'25-jul Tablas grados y Prom'!R14</f>
        <v>36.299999999999997</v>
      </c>
      <c r="S14" s="69">
        <f>+'25-jul Tablas grados y Prom'!S14</f>
        <v>-9.8333333333333339</v>
      </c>
      <c r="T14" s="69">
        <f>+'25-jul Tablas grados y Prom'!T14</f>
        <v>27.68</v>
      </c>
      <c r="U14" s="69">
        <f>+'25-jul Tablas grados y Prom'!U14</f>
        <v>-11.6</v>
      </c>
      <c r="V14" s="69">
        <f>+'25-jul Tablas grados y Prom'!V14</f>
        <v>10.329999999999998</v>
      </c>
      <c r="W14" s="69">
        <f>+'25-jul Tablas grados y Prom'!W14</f>
        <v>-14.166666666666666</v>
      </c>
      <c r="X14" s="69">
        <f>+'25-jul Tablas grados y Prom'!X14</f>
        <v>17</v>
      </c>
      <c r="Y14" s="69">
        <f>+'25-jul Tablas grados y Prom'!Y14</f>
        <v>-7.5</v>
      </c>
      <c r="Z14" s="69">
        <f>+'25-jul Tablas grados y Prom'!Z14</f>
        <v>19.940000000000001</v>
      </c>
      <c r="AA14" s="69">
        <f>+'25-jul Tablas grados y Prom'!AA14</f>
        <v>-2.5</v>
      </c>
      <c r="AB14" s="47"/>
      <c r="AC14" s="47"/>
      <c r="AD14" s="47"/>
    </row>
    <row r="15" spans="1:33" x14ac:dyDescent="0.25">
      <c r="A15" s="69">
        <v>13</v>
      </c>
      <c r="B15" s="115">
        <f>+' 27-Jun-2019 tabla grados'!B15</f>
        <v>15.402307692307694</v>
      </c>
      <c r="C15" s="115">
        <f>+' 27-Jun-2019 tabla grados'!C15</f>
        <v>-6.8290293040293042</v>
      </c>
      <c r="D15" s="69">
        <f>+' 27-Jun-2019 tabla grados'!D15</f>
        <v>0</v>
      </c>
      <c r="E15" s="69">
        <f>+' 27-Jun-2019 tabla grados'!E15</f>
        <v>0</v>
      </c>
      <c r="F15" s="69">
        <f>+' 27-Jun-2019 tabla grados'!F15</f>
        <v>0</v>
      </c>
      <c r="G15" s="69">
        <f>+' 27-Jun-2019 tabla grados'!G15</f>
        <v>0</v>
      </c>
      <c r="H15" s="69">
        <f>+' 27-Jun-2019 tabla grados'!H15</f>
        <v>0</v>
      </c>
      <c r="I15" s="69">
        <f>+' 27-Jun-2019 tabla grados'!I15</f>
        <v>0</v>
      </c>
      <c r="J15" s="69">
        <f>+' 27-Jun-2019 tabla grados'!J15</f>
        <v>0</v>
      </c>
      <c r="K15" s="69">
        <f>+' 27-Jun-2019 tabla grados'!K15</f>
        <v>0</v>
      </c>
      <c r="L15" s="69">
        <f>+' 27-Jun-2019 tabla grados'!L15</f>
        <v>0</v>
      </c>
      <c r="M15" s="69">
        <f>+' 27-Jun-2019 tabla grados'!M15</f>
        <v>0</v>
      </c>
      <c r="N15" s="69">
        <f>+' 27-Jun-2019 tabla grados'!N15</f>
        <v>0</v>
      </c>
      <c r="O15" s="69">
        <f>+' 27-Jun-2019 tabla grados'!AB13</f>
        <v>0</v>
      </c>
      <c r="P15" s="69">
        <f>+' 27-Jun-2019 tabla grados'!P15</f>
        <v>0</v>
      </c>
      <c r="Q15" s="69">
        <f>+' 27-Jun-2019 tabla grados'!Q15</f>
        <v>0</v>
      </c>
      <c r="R15" s="69">
        <v>50.4</v>
      </c>
      <c r="S15" s="69">
        <f>+' 27-Jun-2019 tabla grados'!S15</f>
        <v>0</v>
      </c>
      <c r="T15" s="69">
        <f>+' 27-Jun-2019 tabla grados'!T15</f>
        <v>0</v>
      </c>
      <c r="U15" s="69">
        <f>+' 27-Jun-2019 tabla grados'!U15</f>
        <v>0</v>
      </c>
      <c r="V15" s="69">
        <f>+' 27-Jun-2019 tabla grados'!V15</f>
        <v>0</v>
      </c>
      <c r="W15" s="69">
        <f>+' 27-Jun-2019 tabla grados'!W15</f>
        <v>0</v>
      </c>
      <c r="X15" s="69">
        <f>+' 27-Jun-2019 tabla grados'!X15</f>
        <v>0</v>
      </c>
      <c r="Y15" s="69">
        <f>+' 27-Jun-2019 tabla grados'!Y15</f>
        <v>0</v>
      </c>
      <c r="Z15" s="69">
        <f>+' 27-Jun-2019 tabla grados'!Z15</f>
        <v>0</v>
      </c>
      <c r="AA15" s="69">
        <f>+' 27-Jun-2019 tabla grados'!AA15</f>
        <v>0</v>
      </c>
      <c r="AB15" s="161" t="s">
        <v>170</v>
      </c>
      <c r="AC15" s="161" t="s">
        <v>171</v>
      </c>
      <c r="AD15" s="47"/>
    </row>
    <row r="16" spans="1:33" x14ac:dyDescent="0.25">
      <c r="A16" s="161" t="s">
        <v>170</v>
      </c>
      <c r="B16" s="69"/>
      <c r="C16" s="115">
        <f>AVERAGE(C3:C8)</f>
        <v>-9.1666666666666661</v>
      </c>
      <c r="D16" s="69"/>
      <c r="E16" s="115">
        <f>AVERAGE(E3:E8)</f>
        <v>-18.5</v>
      </c>
      <c r="F16" s="69"/>
      <c r="G16" s="115">
        <f>AVERAGE(G3:G7)</f>
        <v>-12.4</v>
      </c>
      <c r="H16" s="69"/>
      <c r="I16" s="115">
        <f>AVERAGE(I3:I8)</f>
        <v>-7.166666666666667</v>
      </c>
      <c r="J16" s="69"/>
      <c r="K16" s="115">
        <f>AVERAGE(K3:K7)</f>
        <v>-25.8</v>
      </c>
      <c r="L16" s="69"/>
      <c r="M16" s="115">
        <f>AVERAGE(M3:M8)</f>
        <v>-9</v>
      </c>
      <c r="N16" s="69"/>
      <c r="O16" s="115">
        <f>AVERAGE(O3:O7)</f>
        <v>-8.8000000000000007</v>
      </c>
      <c r="P16" s="69"/>
      <c r="Q16" s="115">
        <f>AVERAGE(Q3:Q8)</f>
        <v>-14</v>
      </c>
      <c r="R16" s="69"/>
      <c r="S16" s="115">
        <f>AVERAGE(S3:S9)</f>
        <v>-8.4285714285714288</v>
      </c>
      <c r="T16" s="69"/>
      <c r="U16" s="115">
        <f>AVERAGE(U3:U8)</f>
        <v>-9.6666666666666661</v>
      </c>
      <c r="V16" s="69"/>
      <c r="W16" s="115">
        <f>AVERAGE(W3:W9)</f>
        <v>-14.714285714285714</v>
      </c>
      <c r="X16" s="69"/>
      <c r="Y16" s="115">
        <f>AVERAGE(Y3:Y7)</f>
        <v>-6.6</v>
      </c>
      <c r="Z16" s="69"/>
      <c r="AA16" s="115">
        <f>AVERAGE(AA3:AA5)</f>
        <v>-1.6666666666666667</v>
      </c>
      <c r="AB16" s="118">
        <f>AVERAGE(C16,E16,G16,I16,K16,M16,O16,Q16,S16,U16,W16,Y16,AA16)</f>
        <v>-11.223809523809523</v>
      </c>
      <c r="AC16" s="118">
        <f>STDEV(C16,E16,G16,I16,K16,M16,O16,Q16,S16,U16,W16,Y16,AA16)</f>
        <v>6.0632185386656721</v>
      </c>
      <c r="AD16" s="47"/>
      <c r="AE16" s="47"/>
      <c r="AF16" s="47"/>
      <c r="AG16" s="47"/>
    </row>
    <row r="17" spans="1:126" x14ac:dyDescent="0.25">
      <c r="A17" s="161" t="s">
        <v>171</v>
      </c>
      <c r="B17" s="69"/>
      <c r="C17" s="69">
        <f>STDEV(C3:C8)</f>
        <v>6.080021929785012</v>
      </c>
      <c r="D17" s="69"/>
      <c r="E17" s="69">
        <f>STDEV(E3:E8)</f>
        <v>16.244999230532454</v>
      </c>
      <c r="F17" s="69"/>
      <c r="G17" s="69">
        <f>STDEV(G3:G7)</f>
        <v>10.212737145349429</v>
      </c>
      <c r="H17" s="69"/>
      <c r="I17" s="69">
        <f>STDEV(I3:I8)</f>
        <v>4.6224091842530193</v>
      </c>
      <c r="J17" s="69"/>
      <c r="K17" s="69">
        <f>STDEV(K3:K7)</f>
        <v>31.003225638633154</v>
      </c>
      <c r="L17" s="69"/>
      <c r="M17" s="69">
        <f>STDEV(M3:M8)</f>
        <v>12.09958676980334</v>
      </c>
      <c r="N17" s="69"/>
      <c r="O17" s="69">
        <f>STDEV(O3:O7)</f>
        <v>10.52140675005011</v>
      </c>
      <c r="P17" s="118"/>
      <c r="Q17" s="69">
        <f>STDEV(Q3:Q8)</f>
        <v>14.436065946094871</v>
      </c>
      <c r="R17" s="118"/>
      <c r="S17" s="69">
        <f>STDEV(S3:S9)</f>
        <v>10.228345302102761</v>
      </c>
      <c r="T17" s="118"/>
      <c r="U17" s="69">
        <f>STDEV(U3:U8)</f>
        <v>7.201851613763413</v>
      </c>
      <c r="V17" s="118"/>
      <c r="W17" s="69">
        <f>STDEV(W3:W9)</f>
        <v>19.076287948779814</v>
      </c>
      <c r="X17" s="118"/>
      <c r="Y17" s="69">
        <f>STDEV(Y3:Y7)</f>
        <v>5.9413803110051786</v>
      </c>
      <c r="Z17" s="118"/>
      <c r="AA17" s="69">
        <f>STDEV(AA3:AA5)</f>
        <v>7.6376261582597333</v>
      </c>
      <c r="AB17" s="47"/>
      <c r="AC17" s="47"/>
      <c r="AD17" s="47"/>
      <c r="AE17" s="47"/>
      <c r="AF17" s="47"/>
      <c r="AG17" s="47"/>
      <c r="AO17" s="47"/>
      <c r="AP17" s="47"/>
      <c r="AQ17" s="47"/>
    </row>
    <row r="18" spans="1:126" x14ac:dyDescent="0.25">
      <c r="A18" s="69" t="s">
        <v>6</v>
      </c>
      <c r="B18" s="349" t="s">
        <v>7</v>
      </c>
      <c r="C18" s="349"/>
      <c r="D18" s="341"/>
      <c r="E18" s="342"/>
      <c r="K18" s="69" t="s">
        <v>6</v>
      </c>
      <c r="L18" s="341" t="s">
        <v>8</v>
      </c>
      <c r="M18" s="342"/>
      <c r="N18" s="341"/>
      <c r="O18" s="342"/>
      <c r="T18" s="47"/>
      <c r="U18" s="69" t="s">
        <v>6</v>
      </c>
      <c r="V18" s="356" t="s">
        <v>9</v>
      </c>
      <c r="W18" s="357"/>
      <c r="X18" s="341"/>
      <c r="Y18" s="342"/>
      <c r="AD18" s="47"/>
      <c r="AE18" s="69" t="s">
        <v>6</v>
      </c>
      <c r="AF18" s="351" t="s">
        <v>10</v>
      </c>
      <c r="AG18" s="352"/>
      <c r="AH18" s="341"/>
      <c r="AI18" s="342"/>
      <c r="AO18" s="69" t="s">
        <v>6</v>
      </c>
      <c r="AP18" s="353" t="s">
        <v>11</v>
      </c>
      <c r="AQ18" s="353"/>
      <c r="AR18" s="341"/>
      <c r="AS18" s="342"/>
      <c r="AY18" s="69" t="s">
        <v>6</v>
      </c>
      <c r="AZ18" s="350" t="s">
        <v>12</v>
      </c>
      <c r="BA18" s="350"/>
      <c r="BB18" s="341"/>
      <c r="BC18" s="342"/>
      <c r="BI18" s="69" t="s">
        <v>6</v>
      </c>
      <c r="BJ18" s="343" t="s">
        <v>13</v>
      </c>
      <c r="BK18" s="343"/>
      <c r="BL18" s="341"/>
      <c r="BM18" s="342"/>
      <c r="BS18" s="69" t="s">
        <v>6</v>
      </c>
      <c r="BT18" s="344" t="s">
        <v>14</v>
      </c>
      <c r="BU18" s="344"/>
      <c r="BV18" s="341"/>
      <c r="BW18" s="342"/>
      <c r="CC18" s="69" t="s">
        <v>6</v>
      </c>
      <c r="CD18" s="345" t="s">
        <v>15</v>
      </c>
      <c r="CE18" s="345"/>
      <c r="CF18" s="345"/>
      <c r="CG18" s="345"/>
      <c r="CN18" s="69" t="s">
        <v>6</v>
      </c>
      <c r="CO18" s="346" t="s">
        <v>16</v>
      </c>
      <c r="CP18" s="346"/>
      <c r="CQ18" s="345"/>
      <c r="CR18" s="345"/>
      <c r="CX18" s="69" t="s">
        <v>6</v>
      </c>
      <c r="CY18" s="347" t="s">
        <v>17</v>
      </c>
      <c r="CZ18" s="347"/>
      <c r="DA18" s="345"/>
      <c r="DB18" s="345"/>
      <c r="DH18" s="69" t="s">
        <v>6</v>
      </c>
      <c r="DI18" s="348" t="s">
        <v>18</v>
      </c>
      <c r="DJ18" s="348"/>
      <c r="DK18" s="345"/>
      <c r="DL18" s="345"/>
      <c r="DR18" s="69" t="s">
        <v>6</v>
      </c>
      <c r="DS18" s="339" t="s">
        <v>19</v>
      </c>
      <c r="DT18" s="339"/>
      <c r="DU18" s="345"/>
      <c r="DV18" s="345"/>
    </row>
    <row r="19" spans="1:126" x14ac:dyDescent="0.25">
      <c r="A19" s="69" t="s">
        <v>167</v>
      </c>
      <c r="B19" s="119" t="s">
        <v>22</v>
      </c>
      <c r="C19" s="119" t="s">
        <v>32</v>
      </c>
      <c r="D19" s="120" t="s">
        <v>155</v>
      </c>
      <c r="E19" s="158">
        <v>43671</v>
      </c>
      <c r="K19" s="69" t="s">
        <v>167</v>
      </c>
      <c r="L19" s="120" t="s">
        <v>22</v>
      </c>
      <c r="M19" s="120" t="s">
        <v>32</v>
      </c>
      <c r="N19" s="120" t="s">
        <v>155</v>
      </c>
      <c r="O19" s="158">
        <v>43671</v>
      </c>
      <c r="T19" s="47"/>
      <c r="U19" s="69" t="s">
        <v>167</v>
      </c>
      <c r="V19" s="124" t="s">
        <v>22</v>
      </c>
      <c r="W19" s="124" t="s">
        <v>32</v>
      </c>
      <c r="X19" s="120" t="s">
        <v>155</v>
      </c>
      <c r="Y19" s="158">
        <v>43671</v>
      </c>
      <c r="AD19" s="47"/>
      <c r="AE19" s="69" t="s">
        <v>167</v>
      </c>
      <c r="AF19" s="125" t="s">
        <v>22</v>
      </c>
      <c r="AG19" s="125" t="s">
        <v>32</v>
      </c>
      <c r="AH19" s="120" t="s">
        <v>155</v>
      </c>
      <c r="AI19" s="158">
        <v>43671</v>
      </c>
      <c r="AO19" s="69" t="s">
        <v>167</v>
      </c>
      <c r="AP19" s="126" t="s">
        <v>22</v>
      </c>
      <c r="AQ19" s="126" t="s">
        <v>32</v>
      </c>
      <c r="AR19" s="120" t="s">
        <v>155</v>
      </c>
      <c r="AS19" s="158">
        <v>43671</v>
      </c>
      <c r="AY19" s="69" t="s">
        <v>167</v>
      </c>
      <c r="AZ19" s="127" t="s">
        <v>22</v>
      </c>
      <c r="BA19" s="127" t="s">
        <v>32</v>
      </c>
      <c r="BB19" s="120" t="s">
        <v>155</v>
      </c>
      <c r="BC19" s="158">
        <v>43671</v>
      </c>
      <c r="BI19" s="69" t="s">
        <v>167</v>
      </c>
      <c r="BJ19" s="100" t="s">
        <v>22</v>
      </c>
      <c r="BK19" s="100" t="s">
        <v>32</v>
      </c>
      <c r="BL19" s="120" t="s">
        <v>155</v>
      </c>
      <c r="BM19" s="158">
        <v>43671</v>
      </c>
      <c r="BS19" s="69" t="s">
        <v>167</v>
      </c>
      <c r="BT19" s="128" t="s">
        <v>22</v>
      </c>
      <c r="BU19" s="128" t="s">
        <v>32</v>
      </c>
      <c r="BV19" s="120" t="s">
        <v>155</v>
      </c>
      <c r="BW19" s="158">
        <v>43671</v>
      </c>
      <c r="CC19" s="69" t="s">
        <v>167</v>
      </c>
      <c r="CD19" s="132" t="s">
        <v>22</v>
      </c>
      <c r="CE19" s="132" t="s">
        <v>32</v>
      </c>
      <c r="CF19" s="132" t="s">
        <v>155</v>
      </c>
      <c r="CG19" s="158">
        <v>43671</v>
      </c>
      <c r="CN19" s="69" t="s">
        <v>167</v>
      </c>
      <c r="CO19" s="129" t="s">
        <v>22</v>
      </c>
      <c r="CP19" s="129" t="s">
        <v>32</v>
      </c>
      <c r="CQ19" s="132" t="s">
        <v>155</v>
      </c>
      <c r="CR19" s="158">
        <v>43671</v>
      </c>
      <c r="CX19" s="69" t="s">
        <v>167</v>
      </c>
      <c r="CY19" s="124" t="s">
        <v>22</v>
      </c>
      <c r="CZ19" s="124" t="s">
        <v>32</v>
      </c>
      <c r="DA19" s="132" t="s">
        <v>155</v>
      </c>
      <c r="DB19" s="158">
        <v>43671</v>
      </c>
      <c r="DH19" s="69" t="s">
        <v>167</v>
      </c>
      <c r="DI19" s="130" t="s">
        <v>22</v>
      </c>
      <c r="DJ19" s="130" t="s">
        <v>32</v>
      </c>
      <c r="DK19" s="132" t="s">
        <v>155</v>
      </c>
      <c r="DL19" s="158">
        <v>43671</v>
      </c>
      <c r="DR19" s="69" t="s">
        <v>167</v>
      </c>
      <c r="DS19" s="69" t="s">
        <v>22</v>
      </c>
      <c r="DT19" s="69" t="s">
        <v>32</v>
      </c>
      <c r="DU19" s="132" t="s">
        <v>155</v>
      </c>
      <c r="DV19" s="158">
        <v>43671</v>
      </c>
    </row>
    <row r="20" spans="1:126" x14ac:dyDescent="0.25">
      <c r="A20" s="69">
        <v>1</v>
      </c>
      <c r="B20" s="69">
        <f>+B3</f>
        <v>0</v>
      </c>
      <c r="C20" s="69">
        <f>+C3</f>
        <v>-4</v>
      </c>
      <c r="D20" s="115">
        <f>+G36</f>
        <v>0</v>
      </c>
      <c r="E20" s="115">
        <f>+I36</f>
        <v>0</v>
      </c>
      <c r="F20" s="1">
        <v>-4</v>
      </c>
      <c r="G20" s="1">
        <v>-4</v>
      </c>
      <c r="H20" s="1">
        <f>AVERAGE(F20:F33,G20:G28)</f>
        <v>-7</v>
      </c>
      <c r="I20" s="1">
        <f>STDEV(F20:F33,G20:G28)</f>
        <v>4.8053001041463679</v>
      </c>
      <c r="K20" s="69">
        <v>1</v>
      </c>
      <c r="L20" s="69">
        <f>+D3</f>
        <v>0</v>
      </c>
      <c r="M20" s="69">
        <f>+E3</f>
        <v>0</v>
      </c>
      <c r="N20" s="115">
        <f>+Q36</f>
        <v>0</v>
      </c>
      <c r="O20" s="115">
        <f>+S36</f>
        <v>0</v>
      </c>
      <c r="T20" s="47"/>
      <c r="U20" s="69">
        <v>1</v>
      </c>
      <c r="V20" s="69">
        <f>+F3</f>
        <v>0</v>
      </c>
      <c r="W20" s="69">
        <f>+G3</f>
        <v>0</v>
      </c>
      <c r="X20" s="115">
        <f>+AA36</f>
        <v>0</v>
      </c>
      <c r="Y20" s="115">
        <f>+AC36</f>
        <v>0</v>
      </c>
      <c r="AD20" s="47"/>
      <c r="AE20" s="69">
        <v>1</v>
      </c>
      <c r="AF20" s="69">
        <f>+H3</f>
        <v>0</v>
      </c>
      <c r="AG20" s="69">
        <f>+I3</f>
        <v>-5</v>
      </c>
      <c r="AH20" s="115">
        <f>+AK36</f>
        <v>0</v>
      </c>
      <c r="AI20" s="115">
        <f>+AM36</f>
        <v>0</v>
      </c>
      <c r="AO20" s="69">
        <v>1</v>
      </c>
      <c r="AP20" s="69">
        <f t="shared" ref="AP20:AP32" si="0">+J3</f>
        <v>0</v>
      </c>
      <c r="AQ20" s="69">
        <f t="shared" ref="AQ20:AQ32" si="1">+K3</f>
        <v>4</v>
      </c>
      <c r="AR20" s="115">
        <f>+AU36</f>
        <v>0</v>
      </c>
      <c r="AS20" s="115">
        <f>+AW36</f>
        <v>0</v>
      </c>
      <c r="AY20" s="69">
        <v>1</v>
      </c>
      <c r="AZ20" s="69">
        <f t="shared" ref="AZ20:AZ32" si="2">+L3</f>
        <v>0</v>
      </c>
      <c r="BA20" s="69">
        <f t="shared" ref="BA20:BA32" si="3">+M3</f>
        <v>0</v>
      </c>
      <c r="BB20" s="115">
        <f>+BE36</f>
        <v>0</v>
      </c>
      <c r="BC20" s="115">
        <f>+BG36</f>
        <v>0</v>
      </c>
      <c r="BI20" s="69">
        <v>1</v>
      </c>
      <c r="BJ20" s="69">
        <f t="shared" ref="BJ20:BJ32" si="4">+N3</f>
        <v>0</v>
      </c>
      <c r="BK20" s="69">
        <f t="shared" ref="BK20:BK32" si="5">+O3</f>
        <v>-8</v>
      </c>
      <c r="BL20" s="115">
        <f>+BO36</f>
        <v>0</v>
      </c>
      <c r="BM20" s="115">
        <f>+BQ36</f>
        <v>0</v>
      </c>
      <c r="BS20" s="69">
        <v>1</v>
      </c>
      <c r="BT20" s="69">
        <f t="shared" ref="BT20:BT32" si="6">+P3</f>
        <v>0</v>
      </c>
      <c r="BU20" s="69">
        <f t="shared" ref="BU20:BU32" si="7">+Q3</f>
        <v>0</v>
      </c>
      <c r="BV20" s="115">
        <f>+BY36</f>
        <v>0</v>
      </c>
      <c r="BW20" s="115">
        <f>+CA36</f>
        <v>0</v>
      </c>
      <c r="CC20" s="69">
        <v>1</v>
      </c>
      <c r="CD20" s="69">
        <f t="shared" ref="CD20:CD32" si="8">+R3</f>
        <v>0</v>
      </c>
      <c r="CE20" s="69">
        <f t="shared" ref="CE20:CE32" si="9">+S3</f>
        <v>0</v>
      </c>
      <c r="CF20" s="115">
        <f>+CI36</f>
        <v>0</v>
      </c>
      <c r="CG20" s="115">
        <f>+CK36</f>
        <v>0</v>
      </c>
      <c r="CN20" s="69">
        <v>1</v>
      </c>
      <c r="CO20" s="69">
        <f t="shared" ref="CO20:CO32" si="10">+T3</f>
        <v>0</v>
      </c>
      <c r="CP20" s="69">
        <f t="shared" ref="CP20:CP32" si="11">+U3</f>
        <v>0</v>
      </c>
      <c r="CQ20" s="115">
        <f>+CT36</f>
        <v>0</v>
      </c>
      <c r="CR20" s="115">
        <f>+CV36</f>
        <v>0</v>
      </c>
      <c r="CX20" s="69">
        <v>1</v>
      </c>
      <c r="CY20" s="69">
        <f t="shared" ref="CY20:CY32" si="12">+V3</f>
        <v>0</v>
      </c>
      <c r="CZ20" s="69">
        <f t="shared" ref="CZ20:CZ32" si="13">+W3</f>
        <v>-18</v>
      </c>
      <c r="DA20" s="115">
        <f>+DD36</f>
        <v>0</v>
      </c>
      <c r="DB20" s="115">
        <f>+DF36</f>
        <v>0</v>
      </c>
      <c r="DH20" s="69">
        <v>1</v>
      </c>
      <c r="DI20" s="69">
        <f t="shared" ref="DI20:DI32" si="14">+X3</f>
        <v>0</v>
      </c>
      <c r="DJ20" s="69">
        <f t="shared" ref="DJ20:DJ32" si="15">+Y3</f>
        <v>-3</v>
      </c>
      <c r="DK20" s="115">
        <f>+DN36</f>
        <v>0</v>
      </c>
      <c r="DL20" s="115">
        <f>+DP36</f>
        <v>0</v>
      </c>
      <c r="DR20" s="69">
        <v>1</v>
      </c>
      <c r="DS20" s="69">
        <f t="shared" ref="DS20:DS32" si="16">+Z3</f>
        <v>0</v>
      </c>
      <c r="DT20" s="69">
        <f t="shared" ref="DT20:DT32" si="17">+AA3</f>
        <v>0</v>
      </c>
      <c r="DU20" s="115">
        <f>+DX36</f>
        <v>0</v>
      </c>
      <c r="DV20" s="115">
        <f>+DZ36</f>
        <v>0</v>
      </c>
    </row>
    <row r="21" spans="1:126" x14ac:dyDescent="0.25">
      <c r="A21" s="69">
        <v>2</v>
      </c>
      <c r="B21" s="69">
        <f t="shared" ref="B21:C32" si="18">+B4</f>
        <v>3.3000000000000007</v>
      </c>
      <c r="C21" s="69">
        <f t="shared" si="18"/>
        <v>-10</v>
      </c>
      <c r="D21" s="115">
        <f>+G38</f>
        <v>3.2919613658574205</v>
      </c>
      <c r="E21" s="115">
        <f>+I38</f>
        <v>-0.23019636335561355</v>
      </c>
      <c r="F21" s="1">
        <v>-4</v>
      </c>
      <c r="G21" s="1">
        <v>-4</v>
      </c>
      <c r="K21" s="69">
        <v>2</v>
      </c>
      <c r="L21" s="69">
        <f t="shared" ref="L21:M32" si="19">+D4</f>
        <v>3.0600000000000005</v>
      </c>
      <c r="M21" s="69">
        <f t="shared" si="19"/>
        <v>-10</v>
      </c>
      <c r="N21" s="115">
        <f>+Q38</f>
        <v>3.0600000000000005</v>
      </c>
      <c r="O21" s="115">
        <f>+S38</f>
        <v>0</v>
      </c>
      <c r="T21" s="47"/>
      <c r="U21" s="69">
        <v>2</v>
      </c>
      <c r="V21" s="69">
        <f t="shared" ref="V21:W32" si="20">+F4</f>
        <v>1.8000000000000007</v>
      </c>
      <c r="W21" s="69">
        <f t="shared" si="20"/>
        <v>-27</v>
      </c>
      <c r="X21" s="115">
        <f>+AA38</f>
        <v>1.8000000000000007</v>
      </c>
      <c r="Y21" s="115">
        <f>+AC38</f>
        <v>0</v>
      </c>
      <c r="AD21" s="47"/>
      <c r="AE21" s="69">
        <v>2</v>
      </c>
      <c r="AF21" s="69">
        <f t="shared" ref="AF21:AG32" si="21">+H4</f>
        <v>0.5</v>
      </c>
      <c r="AG21" s="69">
        <f t="shared" si="21"/>
        <v>-15</v>
      </c>
      <c r="AH21" s="115">
        <f>+AK38</f>
        <v>0.49809734904587277</v>
      </c>
      <c r="AI21" s="115">
        <f>+AM38</f>
        <v>-4.3577871373829083E-2</v>
      </c>
      <c r="AO21" s="69">
        <v>2</v>
      </c>
      <c r="AP21" s="69">
        <f t="shared" si="0"/>
        <v>1</v>
      </c>
      <c r="AQ21" s="69">
        <f t="shared" si="1"/>
        <v>0</v>
      </c>
      <c r="AR21" s="115">
        <f>+AU38</f>
        <v>0.9975640502598242</v>
      </c>
      <c r="AS21" s="115">
        <f>+AW38</f>
        <v>6.9756473744125302E-2</v>
      </c>
      <c r="AY21" s="69">
        <v>2</v>
      </c>
      <c r="AZ21" s="69">
        <f t="shared" si="2"/>
        <v>6.1</v>
      </c>
      <c r="BA21" s="69">
        <f t="shared" si="3"/>
        <v>-25</v>
      </c>
      <c r="BB21" s="115">
        <f>+BE38</f>
        <v>6.1</v>
      </c>
      <c r="BC21" s="115">
        <f>+BG38</f>
        <v>0</v>
      </c>
      <c r="BI21" s="69">
        <v>2</v>
      </c>
      <c r="BJ21" s="69">
        <f t="shared" si="4"/>
        <v>4.0999999999999996</v>
      </c>
      <c r="BK21" s="69">
        <f t="shared" si="5"/>
        <v>4</v>
      </c>
      <c r="BL21" s="115">
        <f>+BO38</f>
        <v>4.0600990818404386</v>
      </c>
      <c r="BM21" s="115">
        <f>+BQ38</f>
        <v>-0.57060971393626825</v>
      </c>
      <c r="BS21" s="69">
        <v>2</v>
      </c>
      <c r="BT21" s="69">
        <f t="shared" si="6"/>
        <v>9.3000000000000007</v>
      </c>
      <c r="BU21" s="69">
        <f t="shared" si="7"/>
        <v>-34</v>
      </c>
      <c r="BV21" s="115">
        <f>+BY38</f>
        <v>9.3000000000000007</v>
      </c>
      <c r="BW21" s="115">
        <f>+CA38</f>
        <v>0</v>
      </c>
      <c r="CC21" s="69">
        <v>2</v>
      </c>
      <c r="CD21" s="69">
        <f t="shared" si="8"/>
        <v>2.3000000000000007</v>
      </c>
      <c r="CE21" s="69">
        <f t="shared" si="9"/>
        <v>-18</v>
      </c>
      <c r="CF21" s="115">
        <f>+CI38</f>
        <v>2.3000000000000007</v>
      </c>
      <c r="CG21" s="115">
        <f>+CK38</f>
        <v>0</v>
      </c>
      <c r="CN21" s="69">
        <v>2</v>
      </c>
      <c r="CO21" s="69">
        <f t="shared" si="10"/>
        <v>3.6999999999999993</v>
      </c>
      <c r="CP21" s="69">
        <f t="shared" si="11"/>
        <v>-12</v>
      </c>
      <c r="CQ21" s="115">
        <f>+CT38</f>
        <v>3.6999999999999993</v>
      </c>
      <c r="CR21" s="115">
        <f>+CV38</f>
        <v>0</v>
      </c>
      <c r="CX21" s="69">
        <v>2</v>
      </c>
      <c r="CY21" s="69">
        <f t="shared" si="12"/>
        <v>2.2400000000000002</v>
      </c>
      <c r="CZ21" s="69">
        <f t="shared" si="13"/>
        <v>-4</v>
      </c>
      <c r="DA21" s="115">
        <f>+DD38</f>
        <v>2.130366596501144</v>
      </c>
      <c r="DB21" s="115">
        <f>+DF38</f>
        <v>-0.69219806739988221</v>
      </c>
      <c r="DH21" s="69">
        <v>2</v>
      </c>
      <c r="DI21" s="69">
        <f t="shared" si="14"/>
        <v>2.5</v>
      </c>
      <c r="DJ21" s="69">
        <f t="shared" si="15"/>
        <v>-15</v>
      </c>
      <c r="DK21" s="115">
        <f>+DN38</f>
        <v>2.4965738368864345</v>
      </c>
      <c r="DL21" s="115">
        <f>+DP38</f>
        <v>-0.13083989060735959</v>
      </c>
      <c r="DR21" s="69">
        <v>2</v>
      </c>
      <c r="DS21" s="69">
        <f t="shared" si="16"/>
        <v>7.35</v>
      </c>
      <c r="DT21" s="69">
        <f t="shared" si="17"/>
        <v>5</v>
      </c>
      <c r="DU21" s="115">
        <f>+DX38</f>
        <v>7.35</v>
      </c>
      <c r="DV21" s="115">
        <f>+DZ38</f>
        <v>0</v>
      </c>
    </row>
    <row r="22" spans="1:126" x14ac:dyDescent="0.25">
      <c r="A22" s="69">
        <v>3</v>
      </c>
      <c r="B22" s="69">
        <f t="shared" si="18"/>
        <v>4</v>
      </c>
      <c r="C22" s="69">
        <f t="shared" si="18"/>
        <v>-20</v>
      </c>
      <c r="D22" s="115">
        <f>+G40</f>
        <v>3.9813267929659655</v>
      </c>
      <c r="E22" s="115">
        <f>+I40</f>
        <v>-0.35175008772246463</v>
      </c>
      <c r="F22" s="1">
        <v>-4</v>
      </c>
      <c r="G22" s="1">
        <v>-4</v>
      </c>
      <c r="K22" s="69">
        <v>3</v>
      </c>
      <c r="L22" s="69">
        <f t="shared" si="19"/>
        <v>3.5</v>
      </c>
      <c r="M22" s="69">
        <f t="shared" si="19"/>
        <v>-48</v>
      </c>
      <c r="N22" s="115">
        <f>+Q40</f>
        <v>3.4933154113253715</v>
      </c>
      <c r="O22" s="115">
        <f>+S40</f>
        <v>-7.6405198173449262E-2</v>
      </c>
      <c r="T22" s="47"/>
      <c r="U22" s="69">
        <v>3</v>
      </c>
      <c r="V22" s="69">
        <f t="shared" si="20"/>
        <v>2</v>
      </c>
      <c r="W22" s="69">
        <f t="shared" si="20"/>
        <v>-14</v>
      </c>
      <c r="X22" s="115">
        <f>+AA40</f>
        <v>1.9782013048376736</v>
      </c>
      <c r="Y22" s="115">
        <f>+AC40</f>
        <v>-9.0798099947909022E-2</v>
      </c>
      <c r="AD22" s="47"/>
      <c r="AE22" s="69">
        <v>3</v>
      </c>
      <c r="AF22" s="69">
        <f t="shared" si="21"/>
        <v>3</v>
      </c>
      <c r="AG22" s="69">
        <f t="shared" si="21"/>
        <v>-10</v>
      </c>
      <c r="AH22" s="115">
        <f>+AK40</f>
        <v>2.9129119147685434</v>
      </c>
      <c r="AI22" s="115">
        <f>+AM40</f>
        <v>-0.69062548413013092</v>
      </c>
      <c r="AO22" s="69">
        <v>3</v>
      </c>
      <c r="AP22" s="69">
        <f t="shared" si="0"/>
        <v>1.6600000000000001</v>
      </c>
      <c r="AQ22" s="69">
        <f t="shared" si="1"/>
        <v>-68</v>
      </c>
      <c r="AR22" s="115">
        <f>+AU40</f>
        <v>1.6575640502598243</v>
      </c>
      <c r="AS22" s="115">
        <f>+AW40</f>
        <v>6.9756473744125302E-2</v>
      </c>
      <c r="AY22" s="69">
        <v>3</v>
      </c>
      <c r="AZ22" s="69">
        <f t="shared" si="2"/>
        <v>7</v>
      </c>
      <c r="BA22" s="69">
        <f t="shared" si="3"/>
        <v>0</v>
      </c>
      <c r="BB22" s="115">
        <f>+BE40</f>
        <v>6.9156770083329846</v>
      </c>
      <c r="BC22" s="115">
        <f>+BG40</f>
        <v>-0.38035643556662962</v>
      </c>
      <c r="BI22" s="69">
        <v>3</v>
      </c>
      <c r="BJ22" s="69">
        <f t="shared" si="4"/>
        <v>7.1</v>
      </c>
      <c r="BK22" s="69">
        <f t="shared" si="5"/>
        <v>-25</v>
      </c>
      <c r="BL22" s="115">
        <f>+BO40</f>
        <v>7.0527912326199109</v>
      </c>
      <c r="BM22" s="115">
        <f>+BQ40</f>
        <v>-0.36134029270389234</v>
      </c>
      <c r="BS22" s="69">
        <v>3</v>
      </c>
      <c r="BT22" s="69">
        <f t="shared" si="6"/>
        <v>9.6999999999999993</v>
      </c>
      <c r="BU22" s="69">
        <f t="shared" si="7"/>
        <v>-26</v>
      </c>
      <c r="BV22" s="115">
        <f>+BY40</f>
        <v>9.6316150290220168</v>
      </c>
      <c r="BW22" s="115">
        <f>+CA40</f>
        <v>-0.22367716138829796</v>
      </c>
      <c r="CC22" s="69">
        <v>3</v>
      </c>
      <c r="CD22" s="69">
        <f t="shared" si="8"/>
        <v>4.0999999999999996</v>
      </c>
      <c r="CE22" s="69">
        <f t="shared" si="9"/>
        <v>0</v>
      </c>
      <c r="CF22" s="115">
        <f>+CI40</f>
        <v>4.0119017293312762</v>
      </c>
      <c r="CG22" s="115">
        <f>+CK40</f>
        <v>-0.55623058987490503</v>
      </c>
      <c r="CN22" s="69">
        <v>3</v>
      </c>
      <c r="CO22" s="69">
        <f t="shared" si="10"/>
        <v>11.600000000000001</v>
      </c>
      <c r="CP22" s="69">
        <f t="shared" si="11"/>
        <v>-20</v>
      </c>
      <c r="CQ22" s="115">
        <f>+CT40</f>
        <v>11.427366045797067</v>
      </c>
      <c r="CR22" s="115">
        <f>+CV40</f>
        <v>-1.6425023574602993</v>
      </c>
      <c r="CX22" s="69">
        <v>3</v>
      </c>
      <c r="CY22" s="69">
        <f t="shared" si="12"/>
        <v>5.43</v>
      </c>
      <c r="CZ22" s="69">
        <f t="shared" si="13"/>
        <v>3</v>
      </c>
      <c r="DA22" s="115">
        <f>+DD40</f>
        <v>5.3125959168299826</v>
      </c>
      <c r="DB22" s="115">
        <f>+DF40</f>
        <v>-0.91472121864364186</v>
      </c>
      <c r="DH22" s="69">
        <v>3</v>
      </c>
      <c r="DI22" s="69">
        <f t="shared" si="14"/>
        <v>7.1</v>
      </c>
      <c r="DJ22" s="69">
        <f t="shared" si="15"/>
        <v>-5</v>
      </c>
      <c r="DK22" s="115">
        <f>+DN40</f>
        <v>6.9398326378161483</v>
      </c>
      <c r="DL22" s="115">
        <f>+DP40</f>
        <v>-1.321407498078955</v>
      </c>
      <c r="DR22" s="69">
        <v>3</v>
      </c>
      <c r="DS22" s="69">
        <f t="shared" si="16"/>
        <v>13.93</v>
      </c>
      <c r="DT22" s="69">
        <f t="shared" si="17"/>
        <v>-10</v>
      </c>
      <c r="DU22" s="115">
        <f>+DX40</f>
        <v>13.904961113443687</v>
      </c>
      <c r="DV22" s="115">
        <f>+DZ40</f>
        <v>0.57348478727959074</v>
      </c>
    </row>
    <row r="23" spans="1:126" x14ac:dyDescent="0.25">
      <c r="A23" s="69">
        <v>4</v>
      </c>
      <c r="B23" s="69">
        <f t="shared" si="18"/>
        <v>6.18</v>
      </c>
      <c r="C23" s="69">
        <f t="shared" si="18"/>
        <v>-11</v>
      </c>
      <c r="D23" s="115">
        <f>+G42</f>
        <v>6.0298567062792454</v>
      </c>
      <c r="E23" s="115">
        <f>+I42</f>
        <v>-1.0973540001724222</v>
      </c>
      <c r="F23" s="1">
        <v>-10</v>
      </c>
      <c r="G23" s="1">
        <v>-4</v>
      </c>
      <c r="K23" s="69">
        <v>4</v>
      </c>
      <c r="L23" s="69">
        <f t="shared" si="19"/>
        <v>3.8000000000000007</v>
      </c>
      <c r="M23" s="69">
        <f t="shared" si="19"/>
        <v>-20</v>
      </c>
      <c r="N23" s="115">
        <f>+Q42</f>
        <v>3.6940545932330293</v>
      </c>
      <c r="O23" s="115">
        <f>+S42</f>
        <v>-0.29934864581666809</v>
      </c>
      <c r="T23" s="47"/>
      <c r="U23" s="69">
        <v>4</v>
      </c>
      <c r="V23" s="69">
        <f t="shared" si="20"/>
        <v>3.2799999999999994</v>
      </c>
      <c r="W23" s="69">
        <f t="shared" si="20"/>
        <v>-6</v>
      </c>
      <c r="X23" s="115">
        <f>+AA42</f>
        <v>3.2201798344709482</v>
      </c>
      <c r="Y23" s="115">
        <f>+AC42</f>
        <v>-0.40045812631548361</v>
      </c>
      <c r="AD23" s="47"/>
      <c r="AE23" s="69">
        <v>4</v>
      </c>
      <c r="AF23" s="69">
        <f t="shared" si="21"/>
        <v>6</v>
      </c>
      <c r="AG23" s="69">
        <f t="shared" si="21"/>
        <v>-6</v>
      </c>
      <c r="AH23" s="115">
        <f>+AK42</f>
        <v>5.8673351738051673</v>
      </c>
      <c r="AI23" s="115">
        <f>+AM42</f>
        <v>-1.2115700171309221</v>
      </c>
      <c r="AO23" s="69">
        <v>4</v>
      </c>
      <c r="AP23" s="69">
        <f t="shared" si="0"/>
        <v>2.9000000000000004</v>
      </c>
      <c r="AQ23" s="69">
        <f t="shared" si="1"/>
        <v>-47</v>
      </c>
      <c r="AR23" s="115">
        <f>+AU42</f>
        <v>2.1220762260955555</v>
      </c>
      <c r="AS23" s="115">
        <f>+AW42</f>
        <v>-1.0799515059186913</v>
      </c>
      <c r="AY23" s="69">
        <v>4</v>
      </c>
      <c r="AZ23" s="69">
        <f t="shared" si="2"/>
        <v>19</v>
      </c>
      <c r="BA23" s="69">
        <f t="shared" si="3"/>
        <v>3</v>
      </c>
      <c r="BB23" s="115">
        <f>+BE42</f>
        <v>18.915677008332985</v>
      </c>
      <c r="BC23" s="115">
        <f>+BG42</f>
        <v>-0.38035643556662962</v>
      </c>
      <c r="BI23" s="69">
        <v>4</v>
      </c>
      <c r="BJ23" s="69">
        <f t="shared" si="4"/>
        <v>8.6999999999999993</v>
      </c>
      <c r="BK23" s="69">
        <f t="shared" si="5"/>
        <v>-5</v>
      </c>
      <c r="BL23" s="115">
        <f>+BO42</f>
        <v>8.5028836918785498</v>
      </c>
      <c r="BM23" s="115">
        <f>+BQ42</f>
        <v>-1.0375295114890113</v>
      </c>
      <c r="BS23" s="69">
        <v>4</v>
      </c>
      <c r="BT23" s="69">
        <f t="shared" si="6"/>
        <v>12.45</v>
      </c>
      <c r="BU23" s="69">
        <f t="shared" si="7"/>
        <v>-5</v>
      </c>
      <c r="BV23" s="115">
        <f>+BY42</f>
        <v>12.103298656344727</v>
      </c>
      <c r="BW23" s="115">
        <f>+CA42</f>
        <v>-1.4291978150582609</v>
      </c>
      <c r="CC23" s="69">
        <v>4</v>
      </c>
      <c r="CD23" s="69">
        <f t="shared" si="8"/>
        <v>7.1999999999999993</v>
      </c>
      <c r="CE23" s="69">
        <f t="shared" si="9"/>
        <v>-26</v>
      </c>
      <c r="CF23" s="115">
        <f>+CI42</f>
        <v>7.1119017293312758</v>
      </c>
      <c r="CG23" s="115">
        <f>+CK42</f>
        <v>-0.55623058987490503</v>
      </c>
      <c r="CN23" s="69">
        <v>4</v>
      </c>
      <c r="CO23" s="69">
        <f t="shared" si="10"/>
        <v>14.670000000000002</v>
      </c>
      <c r="CP23" s="69">
        <f t="shared" si="11"/>
        <v>-14</v>
      </c>
      <c r="CQ23" s="115">
        <f>+CT42</f>
        <v>14.312222391609806</v>
      </c>
      <c r="CR23" s="115">
        <f>+CV42</f>
        <v>-2.6925041974701021</v>
      </c>
      <c r="CX23" s="69">
        <v>4</v>
      </c>
      <c r="CY23" s="69">
        <f t="shared" si="12"/>
        <v>7.4499999999999993</v>
      </c>
      <c r="CZ23" s="69">
        <f t="shared" si="13"/>
        <v>0</v>
      </c>
      <c r="DA23" s="115">
        <f>+DD42</f>
        <v>7.3298275770342212</v>
      </c>
      <c r="DB23" s="115">
        <f>+DF42</f>
        <v>-0.80900258703289529</v>
      </c>
      <c r="DH23" s="69">
        <v>4</v>
      </c>
      <c r="DI23" s="69">
        <f t="shared" si="14"/>
        <v>9.5</v>
      </c>
      <c r="DJ23" s="69">
        <f t="shared" si="15"/>
        <v>0</v>
      </c>
      <c r="DK23" s="115">
        <f>+DN42</f>
        <v>9.3306999132363373</v>
      </c>
      <c r="DL23" s="115">
        <f>+DP42</f>
        <v>-1.5305812806733345</v>
      </c>
      <c r="DR23" s="69">
        <v>4</v>
      </c>
      <c r="DS23" s="69">
        <f t="shared" si="16"/>
        <v>19.940000000000001</v>
      </c>
      <c r="DT23" s="69">
        <f t="shared" si="17"/>
        <v>0</v>
      </c>
      <c r="DU23" s="115">
        <f>+DX42</f>
        <v>19.82365570904706</v>
      </c>
      <c r="DV23" s="115">
        <f>+DZ42</f>
        <v>-0.47014076049866094</v>
      </c>
    </row>
    <row r="24" spans="1:126" x14ac:dyDescent="0.25">
      <c r="A24" s="69">
        <v>5</v>
      </c>
      <c r="B24" s="69">
        <f t="shared" si="18"/>
        <v>9.32</v>
      </c>
      <c r="C24" s="69">
        <f t="shared" si="18"/>
        <v>-6</v>
      </c>
      <c r="D24" s="115">
        <f>+G44</f>
        <v>9.1121660623049117</v>
      </c>
      <c r="E24" s="115">
        <f>+I44</f>
        <v>-1.6964942456547729</v>
      </c>
      <c r="F24" s="1">
        <v>-20</v>
      </c>
      <c r="G24" s="1">
        <v>-4</v>
      </c>
      <c r="K24" s="69">
        <v>5</v>
      </c>
      <c r="L24" s="69">
        <f t="shared" si="19"/>
        <v>4.1999999999999993</v>
      </c>
      <c r="M24" s="69">
        <f t="shared" si="19"/>
        <v>-13</v>
      </c>
      <c r="N24" s="115">
        <f>+Q44</f>
        <v>4.0699316415473916</v>
      </c>
      <c r="O24" s="115">
        <f>+S44</f>
        <v>-0.43615670314693511</v>
      </c>
      <c r="T24" s="47"/>
      <c r="U24" s="69">
        <v>5</v>
      </c>
      <c r="V24" s="69">
        <f t="shared" si="20"/>
        <v>6</v>
      </c>
      <c r="W24" s="69">
        <f t="shared" si="20"/>
        <v>-15</v>
      </c>
      <c r="X24" s="115">
        <f>+AA44</f>
        <v>5.9252793898726521</v>
      </c>
      <c r="Y24" s="115">
        <f>+AC44</f>
        <v>-0.68477554640350113</v>
      </c>
      <c r="AD24" s="47"/>
      <c r="AE24" s="69">
        <v>5</v>
      </c>
      <c r="AF24" s="69">
        <f t="shared" si="21"/>
        <v>10.3</v>
      </c>
      <c r="AG24" s="69">
        <f t="shared" si="21"/>
        <v>-2</v>
      </c>
      <c r="AH24" s="115">
        <f>+AK44</f>
        <v>10.143779323888744</v>
      </c>
      <c r="AI24" s="115">
        <f>+AM44</f>
        <v>-1.6610424091818321</v>
      </c>
      <c r="AO24" s="69">
        <v>5</v>
      </c>
      <c r="AP24" s="69">
        <f t="shared" si="0"/>
        <v>3.8699999999999992</v>
      </c>
      <c r="AQ24" s="69">
        <f t="shared" si="1"/>
        <v>-18</v>
      </c>
      <c r="AR24" s="115">
        <f>+AU44</f>
        <v>2.7836146353561784</v>
      </c>
      <c r="AS24" s="115">
        <f>+AW44</f>
        <v>-1.7893645964892859</v>
      </c>
      <c r="AY24" s="69">
        <v>5</v>
      </c>
      <c r="AZ24" s="69">
        <f t="shared" si="2"/>
        <v>21.45</v>
      </c>
      <c r="BA24" s="69">
        <f t="shared" si="3"/>
        <v>-22</v>
      </c>
      <c r="BB24" s="115">
        <f>+BE44</f>
        <v>21.362319368481689</v>
      </c>
      <c r="BC24" s="115">
        <f>+BG44</f>
        <v>-0.2521333427714173</v>
      </c>
      <c r="BI24" s="69">
        <v>5</v>
      </c>
      <c r="BJ24" s="69">
        <f t="shared" si="4"/>
        <v>9.0500000000000007</v>
      </c>
      <c r="BK24" s="69">
        <f t="shared" si="5"/>
        <v>-10</v>
      </c>
      <c r="BL24" s="115">
        <f>+BO44</f>
        <v>8.8515518362106622</v>
      </c>
      <c r="BM24" s="115">
        <f>+BQ44</f>
        <v>-1.0680340214506918</v>
      </c>
      <c r="BS24" s="69">
        <v>5</v>
      </c>
      <c r="BT24" s="69">
        <f t="shared" si="6"/>
        <v>17.3</v>
      </c>
      <c r="BU24" s="69">
        <f t="shared" si="7"/>
        <v>0</v>
      </c>
      <c r="BV24" s="115">
        <f>+BY44</f>
        <v>16.934842942089695</v>
      </c>
      <c r="BW24" s="115">
        <f>+CA44</f>
        <v>-1.8519031673844031</v>
      </c>
      <c r="CC24" s="69">
        <v>5</v>
      </c>
      <c r="CD24" s="69">
        <f t="shared" si="8"/>
        <v>8.8999999999999986</v>
      </c>
      <c r="CE24" s="69">
        <f t="shared" si="9"/>
        <v>-5</v>
      </c>
      <c r="CF24" s="115">
        <f>+CI44</f>
        <v>8.6398516080398586</v>
      </c>
      <c r="CG24" s="115">
        <f>+CK44</f>
        <v>-1.3014615394163362</v>
      </c>
      <c r="CN24" s="69">
        <v>5</v>
      </c>
      <c r="CO24" s="69">
        <f t="shared" si="10"/>
        <v>18.809999999999999</v>
      </c>
      <c r="CP24" s="69">
        <f t="shared" si="11"/>
        <v>-4</v>
      </c>
      <c r="CQ24" s="115">
        <f>+CT44</f>
        <v>18.329246698392428</v>
      </c>
      <c r="CR24" s="115">
        <f>+CV44</f>
        <v>-3.6940608452527259</v>
      </c>
      <c r="CX24" s="69">
        <v>5</v>
      </c>
      <c r="CY24" s="69">
        <f t="shared" si="12"/>
        <v>8.870000000000001</v>
      </c>
      <c r="CZ24" s="69">
        <f t="shared" si="13"/>
        <v>-3</v>
      </c>
      <c r="DA24" s="115">
        <f>+DD44</f>
        <v>8.7498275770342229</v>
      </c>
      <c r="DB24" s="115">
        <f>+DF44</f>
        <v>-0.80900258703289529</v>
      </c>
      <c r="DH24" s="69">
        <v>5</v>
      </c>
      <c r="DI24" s="69">
        <f t="shared" si="14"/>
        <v>12.2</v>
      </c>
      <c r="DJ24" s="69">
        <f t="shared" si="15"/>
        <v>-10</v>
      </c>
      <c r="DK24" s="115">
        <f>+DN44</f>
        <v>12.030699913236337</v>
      </c>
      <c r="DL24" s="115">
        <f>+DP44</f>
        <v>-1.5305812806733345</v>
      </c>
      <c r="DR24" s="69">
        <v>5</v>
      </c>
      <c r="DS24" s="69">
        <f t="shared" si="16"/>
        <v>0</v>
      </c>
      <c r="DT24" s="69">
        <f t="shared" si="17"/>
        <v>0</v>
      </c>
      <c r="DU24" s="115"/>
      <c r="DV24" s="115"/>
    </row>
    <row r="25" spans="1:126" x14ac:dyDescent="0.25">
      <c r="A25" s="69">
        <v>6</v>
      </c>
      <c r="B25" s="69">
        <f t="shared" si="18"/>
        <v>14.219999999999999</v>
      </c>
      <c r="C25" s="69">
        <f t="shared" si="18"/>
        <v>-4</v>
      </c>
      <c r="D25" s="115">
        <f>+G46</f>
        <v>13.985323349609448</v>
      </c>
      <c r="E25" s="115">
        <f>+I46</f>
        <v>-2.2086837156662749</v>
      </c>
      <c r="F25" s="1">
        <v>-20</v>
      </c>
      <c r="G25" s="1">
        <v>-4</v>
      </c>
      <c r="K25" s="69">
        <v>6</v>
      </c>
      <c r="L25" s="69">
        <f t="shared" si="19"/>
        <v>6.8000000000000007</v>
      </c>
      <c r="M25" s="69">
        <f t="shared" si="19"/>
        <v>-20</v>
      </c>
      <c r="N25" s="115">
        <f>+Q46</f>
        <v>6.6032938099890046</v>
      </c>
      <c r="O25" s="115">
        <f>+S46</f>
        <v>-1.0210294444409844</v>
      </c>
      <c r="T25" s="47"/>
      <c r="U25" s="69">
        <v>6</v>
      </c>
      <c r="V25" s="69">
        <f t="shared" si="20"/>
        <v>7.3000000000000007</v>
      </c>
      <c r="W25" s="69">
        <f t="shared" si="20"/>
        <v>0</v>
      </c>
      <c r="X25" s="115">
        <f>+AA46</f>
        <v>7.1809829640484413</v>
      </c>
      <c r="Y25" s="115">
        <f>+AC46</f>
        <v>-1.0212403050367782</v>
      </c>
      <c r="AD25" s="47"/>
      <c r="AE25" s="69">
        <v>6</v>
      </c>
      <c r="AF25" s="69">
        <f t="shared" si="21"/>
        <v>15.899999999999999</v>
      </c>
      <c r="AG25" s="69">
        <f t="shared" si="21"/>
        <v>-5</v>
      </c>
      <c r="AH25" s="115">
        <f>+AK46</f>
        <v>15.740367955195678</v>
      </c>
      <c r="AI25" s="115">
        <f>+AM46</f>
        <v>-1.8564795907158373</v>
      </c>
      <c r="AO25" s="69">
        <v>6</v>
      </c>
      <c r="AP25" s="69">
        <f t="shared" si="0"/>
        <v>5.15</v>
      </c>
      <c r="AQ25" s="69">
        <f t="shared" si="1"/>
        <v>0</v>
      </c>
      <c r="AR25" s="115">
        <f>+AU46</f>
        <v>4.0009669762139755</v>
      </c>
      <c r="AS25" s="115">
        <f>+AW46</f>
        <v>-2.1849063492892191</v>
      </c>
      <c r="AY25" s="69">
        <v>6</v>
      </c>
      <c r="AZ25" s="69">
        <f t="shared" si="2"/>
        <v>22.1</v>
      </c>
      <c r="BA25" s="69">
        <f t="shared" si="3"/>
        <v>-10</v>
      </c>
      <c r="BB25" s="115">
        <f>+BE46</f>
        <v>21.964988873950102</v>
      </c>
      <c r="BC25" s="115">
        <f>+BG46</f>
        <v>-0.4956276284917609</v>
      </c>
      <c r="BI25" s="69">
        <v>6</v>
      </c>
      <c r="BJ25" s="69">
        <f t="shared" si="4"/>
        <v>22.9</v>
      </c>
      <c r="BK25" s="69">
        <f t="shared" si="5"/>
        <v>0</v>
      </c>
      <c r="BL25" s="115">
        <f>+BO46</f>
        <v>22.49113921542974</v>
      </c>
      <c r="BM25" s="115">
        <f>+BQ46</f>
        <v>-3.4730612821376767</v>
      </c>
      <c r="BS25" s="69">
        <v>6</v>
      </c>
      <c r="BT25" s="69">
        <f t="shared" si="6"/>
        <v>22</v>
      </c>
      <c r="BU25" s="69">
        <f t="shared" si="7"/>
        <v>-19</v>
      </c>
      <c r="BV25" s="115">
        <f>+BY46</f>
        <v>21.634842942089694</v>
      </c>
      <c r="BW25" s="115">
        <f>+CA46</f>
        <v>-1.8519031673844031</v>
      </c>
      <c r="CC25" s="69">
        <v>6</v>
      </c>
      <c r="CD25" s="69">
        <f t="shared" si="8"/>
        <v>11.8</v>
      </c>
      <c r="CE25" s="69">
        <f t="shared" si="9"/>
        <v>0</v>
      </c>
      <c r="CF25" s="115">
        <f>+CI46</f>
        <v>11.528816232505923</v>
      </c>
      <c r="CG25" s="115">
        <f>+CK46</f>
        <v>-1.5542131933845451</v>
      </c>
      <c r="CN25" s="69">
        <v>6</v>
      </c>
      <c r="CO25" s="69">
        <f t="shared" si="10"/>
        <v>27.560000000000002</v>
      </c>
      <c r="CP25" s="69">
        <f t="shared" si="11"/>
        <v>-8</v>
      </c>
      <c r="CQ25" s="115">
        <f>+CT46</f>
        <v>27.057932138165896</v>
      </c>
      <c r="CR25" s="115">
        <f>+CV46</f>
        <v>-4.3044299905138228</v>
      </c>
      <c r="CX25" s="69">
        <v>6</v>
      </c>
      <c r="CY25" s="69">
        <f t="shared" si="12"/>
        <v>9.3000000000000007</v>
      </c>
      <c r="CZ25" s="69">
        <f t="shared" si="13"/>
        <v>-46</v>
      </c>
      <c r="DA25" s="115">
        <f>+DD46</f>
        <v>9.1792382769786887</v>
      </c>
      <c r="DB25" s="115">
        <f>+DF46</f>
        <v>-0.8315070482173611</v>
      </c>
      <c r="DH25" s="69">
        <v>6</v>
      </c>
      <c r="DI25" s="69">
        <f t="shared" si="14"/>
        <v>17</v>
      </c>
      <c r="DJ25" s="69">
        <f t="shared" si="15"/>
        <v>0</v>
      </c>
      <c r="DK25" s="115">
        <f>+DN46</f>
        <v>16.757777127694936</v>
      </c>
      <c r="DL25" s="115">
        <f>+DP46</f>
        <v>-2.3640925334746004</v>
      </c>
      <c r="DR25" s="69">
        <v>6</v>
      </c>
      <c r="DS25" s="69">
        <f t="shared" si="16"/>
        <v>0</v>
      </c>
      <c r="DT25" s="69">
        <f t="shared" si="17"/>
        <v>0</v>
      </c>
      <c r="DU25" s="115"/>
      <c r="DV25" s="115"/>
    </row>
    <row r="26" spans="1:126" x14ac:dyDescent="0.25">
      <c r="A26" s="69">
        <v>7</v>
      </c>
      <c r="B26" s="69">
        <f t="shared" si="18"/>
        <v>23.97</v>
      </c>
      <c r="C26" s="69">
        <f t="shared" si="18"/>
        <v>0</v>
      </c>
      <c r="D26" s="115">
        <f>+G48</f>
        <v>23.711572839642734</v>
      </c>
      <c r="E26" s="115">
        <f>+I48</f>
        <v>-2.8888093346714965</v>
      </c>
      <c r="F26" s="1">
        <v>-11</v>
      </c>
      <c r="G26" s="1">
        <v>-4</v>
      </c>
      <c r="K26" s="69">
        <v>7</v>
      </c>
      <c r="L26" s="69">
        <f t="shared" si="19"/>
        <v>7.9600000000000009</v>
      </c>
      <c r="M26" s="69">
        <f t="shared" si="19"/>
        <v>0</v>
      </c>
      <c r="N26" s="115">
        <f>+Q48</f>
        <v>7.6933372501006581</v>
      </c>
      <c r="O26" s="115">
        <f>+S48</f>
        <v>-1.4177728106987602</v>
      </c>
      <c r="T26" s="47"/>
      <c r="U26" s="69">
        <v>7</v>
      </c>
      <c r="V26" s="69">
        <f t="shared" si="20"/>
        <v>0</v>
      </c>
      <c r="W26" s="69">
        <f t="shared" si="20"/>
        <v>0</v>
      </c>
      <c r="X26" s="115"/>
      <c r="Y26" s="115"/>
      <c r="AD26" s="47"/>
      <c r="AE26" s="69">
        <v>7</v>
      </c>
      <c r="AF26" s="69">
        <f t="shared" si="21"/>
        <v>21.06</v>
      </c>
      <c r="AG26" s="69">
        <f t="shared" si="21"/>
        <v>0</v>
      </c>
      <c r="AH26" s="115">
        <f>+AK48</f>
        <v>20.880732597349084</v>
      </c>
      <c r="AI26" s="115">
        <f>+AM48</f>
        <v>-2.3062032232937533</v>
      </c>
      <c r="AO26" s="69">
        <v>7</v>
      </c>
      <c r="AP26" s="69">
        <f t="shared" si="0"/>
        <v>0</v>
      </c>
      <c r="AQ26" s="69">
        <f t="shared" si="1"/>
        <v>0</v>
      </c>
      <c r="AR26" s="115"/>
      <c r="AS26" s="115"/>
      <c r="AY26" s="69">
        <v>7</v>
      </c>
      <c r="AZ26" s="69">
        <f t="shared" si="2"/>
        <v>23.7</v>
      </c>
      <c r="BA26" s="69">
        <f t="shared" si="3"/>
        <v>0</v>
      </c>
      <c r="BB26" s="115">
        <f>+BE48</f>
        <v>23.540681278769632</v>
      </c>
      <c r="BC26" s="115">
        <f>+BG48</f>
        <v>-0.77346471275884898</v>
      </c>
      <c r="BI26" s="69">
        <v>7</v>
      </c>
      <c r="BJ26" s="69">
        <f t="shared" si="4"/>
        <v>0</v>
      </c>
      <c r="BK26" s="69">
        <f t="shared" si="5"/>
        <v>0</v>
      </c>
      <c r="BL26" s="115"/>
      <c r="BM26" s="115"/>
      <c r="BS26" s="69">
        <v>7</v>
      </c>
      <c r="BT26" s="69">
        <f t="shared" si="6"/>
        <v>22.72</v>
      </c>
      <c r="BU26" s="69">
        <f t="shared" si="7"/>
        <v>0</v>
      </c>
      <c r="BV26" s="115">
        <f>+BY48</f>
        <v>22.315616316521201</v>
      </c>
      <c r="BW26" s="115">
        <f>+CA48</f>
        <v>-2.0863122385935555</v>
      </c>
      <c r="CC26" s="69">
        <v>7</v>
      </c>
      <c r="CD26" s="69">
        <f t="shared" si="8"/>
        <v>35.9</v>
      </c>
      <c r="CE26" s="69">
        <f t="shared" si="9"/>
        <v>-10</v>
      </c>
      <c r="CF26" s="115">
        <f>+CI48</f>
        <v>35.628816232505919</v>
      </c>
      <c r="CG26" s="115">
        <f>+CK48</f>
        <v>-1.5542131933845451</v>
      </c>
      <c r="CN26" s="69">
        <v>7</v>
      </c>
      <c r="CO26" s="69">
        <f t="shared" si="10"/>
        <v>27.68</v>
      </c>
      <c r="CP26" s="69">
        <f t="shared" si="11"/>
        <v>0</v>
      </c>
      <c r="CQ26" s="115">
        <f>+CT48</f>
        <v>27.176764306414881</v>
      </c>
      <c r="CR26" s="115">
        <f>+CV48</f>
        <v>-4.3211307626290303</v>
      </c>
      <c r="CX26" s="69">
        <v>7</v>
      </c>
      <c r="CY26" s="69">
        <f t="shared" si="12"/>
        <v>9.8000000000000007</v>
      </c>
      <c r="CZ26" s="69">
        <f t="shared" si="13"/>
        <v>-35</v>
      </c>
      <c r="DA26" s="115">
        <f>+DD48</f>
        <v>9.5265674622081882</v>
      </c>
      <c r="DB26" s="115">
        <f>+DF48</f>
        <v>-1.1911769483866865</v>
      </c>
      <c r="DH26" s="69">
        <v>7</v>
      </c>
      <c r="DI26" s="69">
        <f t="shared" si="14"/>
        <v>0</v>
      </c>
      <c r="DJ26" s="69">
        <f t="shared" si="15"/>
        <v>0</v>
      </c>
      <c r="DK26" s="115"/>
      <c r="DL26" s="115"/>
      <c r="DR26" s="69">
        <v>7</v>
      </c>
      <c r="DS26" s="69">
        <f t="shared" si="16"/>
        <v>0</v>
      </c>
      <c r="DT26" s="69">
        <f t="shared" si="17"/>
        <v>0</v>
      </c>
      <c r="DU26" s="115"/>
      <c r="DV26" s="115"/>
    </row>
    <row r="27" spans="1:126" x14ac:dyDescent="0.25">
      <c r="A27" s="69">
        <v>8</v>
      </c>
      <c r="B27" s="69">
        <f t="shared" si="18"/>
        <v>0</v>
      </c>
      <c r="C27" s="69">
        <f t="shared" si="18"/>
        <v>0</v>
      </c>
      <c r="D27" s="115"/>
      <c r="E27" s="115"/>
      <c r="F27" s="1">
        <v>-11</v>
      </c>
      <c r="G27" s="1">
        <v>-4</v>
      </c>
      <c r="K27" s="69">
        <v>8</v>
      </c>
      <c r="L27" s="69">
        <f t="shared" si="19"/>
        <v>0</v>
      </c>
      <c r="M27" s="69">
        <f t="shared" si="19"/>
        <v>0</v>
      </c>
      <c r="N27" s="115"/>
      <c r="O27" s="115"/>
      <c r="T27" s="47"/>
      <c r="U27" s="69">
        <v>8</v>
      </c>
      <c r="V27" s="69">
        <f t="shared" si="20"/>
        <v>0</v>
      </c>
      <c r="W27" s="69">
        <f t="shared" si="20"/>
        <v>0</v>
      </c>
      <c r="X27" s="115"/>
      <c r="Y27" s="115"/>
      <c r="AD27" s="47"/>
      <c r="AE27" s="69">
        <v>8</v>
      </c>
      <c r="AF27" s="69">
        <f t="shared" si="21"/>
        <v>0</v>
      </c>
      <c r="AG27" s="69">
        <f t="shared" si="21"/>
        <v>0</v>
      </c>
      <c r="AH27" s="115"/>
      <c r="AI27" s="115"/>
      <c r="AO27" s="69">
        <v>8</v>
      </c>
      <c r="AP27" s="69">
        <f t="shared" si="0"/>
        <v>0</v>
      </c>
      <c r="AQ27" s="69">
        <f t="shared" si="1"/>
        <v>0</v>
      </c>
      <c r="AR27" s="115"/>
      <c r="AS27" s="115"/>
      <c r="AY27" s="69">
        <v>8</v>
      </c>
      <c r="AZ27" s="69">
        <f t="shared" si="2"/>
        <v>0</v>
      </c>
      <c r="BA27" s="69">
        <f t="shared" si="3"/>
        <v>0</v>
      </c>
      <c r="BB27" s="115"/>
      <c r="BC27" s="115"/>
      <c r="BI27" s="69">
        <v>8</v>
      </c>
      <c r="BJ27" s="69">
        <f t="shared" si="4"/>
        <v>0</v>
      </c>
      <c r="BK27" s="69">
        <f t="shared" si="5"/>
        <v>0</v>
      </c>
      <c r="BL27" s="115"/>
      <c r="BM27" s="115"/>
      <c r="BS27" s="69">
        <v>8</v>
      </c>
      <c r="BT27" s="69">
        <f t="shared" si="6"/>
        <v>0</v>
      </c>
      <c r="BU27" s="69">
        <f t="shared" si="7"/>
        <v>0</v>
      </c>
      <c r="BV27" s="115"/>
      <c r="BW27" s="115"/>
      <c r="CC27" s="69">
        <v>8</v>
      </c>
      <c r="CD27" s="69">
        <f t="shared" si="8"/>
        <v>36.299999999999997</v>
      </c>
      <c r="CE27" s="69">
        <f t="shared" si="9"/>
        <v>0</v>
      </c>
      <c r="CF27" s="115">
        <f>+CI50</f>
        <v>36.022739333710803</v>
      </c>
      <c r="CG27" s="115">
        <f>+CK50</f>
        <v>-1.623672464451317</v>
      </c>
      <c r="CN27" s="69">
        <v>8</v>
      </c>
      <c r="CO27" s="69">
        <f t="shared" si="10"/>
        <v>0</v>
      </c>
      <c r="CP27" s="69">
        <f t="shared" si="11"/>
        <v>0</v>
      </c>
      <c r="CQ27" s="115"/>
      <c r="CR27" s="115"/>
      <c r="CX27" s="69">
        <v>8</v>
      </c>
      <c r="CY27" s="69">
        <f t="shared" si="12"/>
        <v>10.329999999999998</v>
      </c>
      <c r="CZ27" s="69">
        <f t="shared" si="13"/>
        <v>0</v>
      </c>
      <c r="DA27" s="115">
        <f>+DD50</f>
        <v>9.960718045681352</v>
      </c>
      <c r="DB27" s="115">
        <f>+DF50</f>
        <v>-1.4951724596527396</v>
      </c>
      <c r="DH27" s="69">
        <v>8</v>
      </c>
      <c r="DI27" s="69">
        <f t="shared" si="14"/>
        <v>0</v>
      </c>
      <c r="DJ27" s="69">
        <f t="shared" si="15"/>
        <v>0</v>
      </c>
      <c r="DK27" s="115"/>
      <c r="DL27" s="115"/>
      <c r="DR27" s="69">
        <v>8</v>
      </c>
      <c r="DS27" s="69">
        <f t="shared" si="16"/>
        <v>0</v>
      </c>
      <c r="DT27" s="69">
        <f t="shared" si="17"/>
        <v>0</v>
      </c>
      <c r="DU27" s="115"/>
      <c r="DV27" s="115"/>
    </row>
    <row r="28" spans="1:126" x14ac:dyDescent="0.25">
      <c r="A28" s="69">
        <v>9</v>
      </c>
      <c r="B28" s="69">
        <f t="shared" si="18"/>
        <v>0</v>
      </c>
      <c r="C28" s="69">
        <f t="shared" si="18"/>
        <v>0</v>
      </c>
      <c r="D28" s="115"/>
      <c r="E28" s="115"/>
      <c r="F28" s="1">
        <v>-11</v>
      </c>
      <c r="G28" s="1">
        <v>-4</v>
      </c>
      <c r="K28" s="69">
        <v>9</v>
      </c>
      <c r="L28" s="69">
        <f t="shared" si="19"/>
        <v>0</v>
      </c>
      <c r="M28" s="69">
        <f t="shared" si="19"/>
        <v>0</v>
      </c>
      <c r="N28" s="115"/>
      <c r="O28" s="115"/>
      <c r="T28" s="47"/>
      <c r="U28" s="69">
        <v>9</v>
      </c>
      <c r="V28" s="69">
        <f t="shared" si="20"/>
        <v>0</v>
      </c>
      <c r="W28" s="69">
        <f t="shared" si="20"/>
        <v>0</v>
      </c>
      <c r="X28" s="115"/>
      <c r="Y28" s="115"/>
      <c r="AD28" s="47"/>
      <c r="AE28" s="69">
        <v>9</v>
      </c>
      <c r="AF28" s="69">
        <f t="shared" si="21"/>
        <v>0</v>
      </c>
      <c r="AG28" s="69">
        <f t="shared" si="21"/>
        <v>0</v>
      </c>
      <c r="AH28" s="115"/>
      <c r="AI28" s="115"/>
      <c r="AO28" s="69">
        <v>9</v>
      </c>
      <c r="AP28" s="69">
        <f t="shared" si="0"/>
        <v>0</v>
      </c>
      <c r="AQ28" s="69">
        <f t="shared" si="1"/>
        <v>0</v>
      </c>
      <c r="AR28" s="115"/>
      <c r="AS28" s="115"/>
      <c r="AY28" s="69">
        <v>9</v>
      </c>
      <c r="AZ28" s="69">
        <f t="shared" si="2"/>
        <v>0</v>
      </c>
      <c r="BA28" s="69">
        <f t="shared" si="3"/>
        <v>0</v>
      </c>
      <c r="BB28" s="115"/>
      <c r="BC28" s="115"/>
      <c r="BI28" s="69">
        <v>9</v>
      </c>
      <c r="BJ28" s="69">
        <f t="shared" si="4"/>
        <v>0</v>
      </c>
      <c r="BK28" s="69">
        <f t="shared" si="5"/>
        <v>0</v>
      </c>
      <c r="BL28" s="115"/>
      <c r="BM28" s="115"/>
      <c r="BS28" s="69">
        <v>9</v>
      </c>
      <c r="BT28" s="69">
        <f t="shared" si="6"/>
        <v>0</v>
      </c>
      <c r="BU28" s="69">
        <f t="shared" si="7"/>
        <v>0</v>
      </c>
      <c r="BV28" s="115"/>
      <c r="BW28" s="115"/>
      <c r="CC28" s="69">
        <v>9</v>
      </c>
      <c r="CD28" s="69">
        <f t="shared" si="8"/>
        <v>0</v>
      </c>
      <c r="CE28" s="69">
        <f t="shared" si="9"/>
        <v>0</v>
      </c>
      <c r="CF28" s="115"/>
      <c r="CG28" s="115"/>
      <c r="CN28" s="69">
        <v>9</v>
      </c>
      <c r="CO28" s="69">
        <f t="shared" si="10"/>
        <v>0</v>
      </c>
      <c r="CP28" s="69">
        <f t="shared" si="11"/>
        <v>0</v>
      </c>
      <c r="CQ28" s="115"/>
      <c r="CR28" s="115"/>
      <c r="CX28" s="69">
        <v>9</v>
      </c>
      <c r="CY28" s="69">
        <f t="shared" si="12"/>
        <v>0</v>
      </c>
      <c r="CZ28" s="69">
        <f t="shared" si="13"/>
        <v>0</v>
      </c>
      <c r="DA28" s="115"/>
      <c r="DB28" s="115"/>
      <c r="DH28" s="69">
        <v>9</v>
      </c>
      <c r="DI28" s="69">
        <f t="shared" si="14"/>
        <v>0</v>
      </c>
      <c r="DJ28" s="69">
        <f t="shared" si="15"/>
        <v>0</v>
      </c>
      <c r="DK28" s="115"/>
      <c r="DL28" s="115"/>
      <c r="DR28" s="69">
        <v>9</v>
      </c>
      <c r="DS28" s="69">
        <f t="shared" si="16"/>
        <v>0</v>
      </c>
      <c r="DT28" s="69">
        <f t="shared" si="17"/>
        <v>0</v>
      </c>
      <c r="DU28" s="115"/>
      <c r="DV28" s="115"/>
    </row>
    <row r="29" spans="1:126" x14ac:dyDescent="0.25">
      <c r="A29" s="69">
        <v>10</v>
      </c>
      <c r="B29" s="69">
        <f t="shared" si="18"/>
        <v>0</v>
      </c>
      <c r="C29" s="69">
        <f t="shared" si="18"/>
        <v>0</v>
      </c>
      <c r="D29" s="115"/>
      <c r="E29" s="115"/>
      <c r="F29" s="1">
        <v>-6</v>
      </c>
      <c r="K29" s="69">
        <v>10</v>
      </c>
      <c r="L29" s="69">
        <f t="shared" si="19"/>
        <v>0</v>
      </c>
      <c r="M29" s="69">
        <f t="shared" si="19"/>
        <v>0</v>
      </c>
      <c r="N29" s="115"/>
      <c r="O29" s="115"/>
      <c r="T29" s="47"/>
      <c r="U29" s="69">
        <v>10</v>
      </c>
      <c r="V29" s="69">
        <f t="shared" si="20"/>
        <v>0</v>
      </c>
      <c r="W29" s="69">
        <f t="shared" si="20"/>
        <v>0</v>
      </c>
      <c r="X29" s="115"/>
      <c r="Y29" s="115"/>
      <c r="AD29" s="47"/>
      <c r="AE29" s="69">
        <v>10</v>
      </c>
      <c r="AF29" s="69">
        <f t="shared" si="21"/>
        <v>0</v>
      </c>
      <c r="AG29" s="69">
        <f t="shared" si="21"/>
        <v>0</v>
      </c>
      <c r="AH29" s="115"/>
      <c r="AI29" s="115"/>
      <c r="AO29" s="69">
        <v>10</v>
      </c>
      <c r="AP29" s="69">
        <f t="shared" si="0"/>
        <v>0</v>
      </c>
      <c r="AQ29" s="69">
        <f t="shared" si="1"/>
        <v>0</v>
      </c>
      <c r="AR29" s="115"/>
      <c r="AS29" s="115"/>
      <c r="AY29" s="69">
        <v>10</v>
      </c>
      <c r="AZ29" s="69">
        <f t="shared" si="2"/>
        <v>0</v>
      </c>
      <c r="BA29" s="69">
        <f t="shared" si="3"/>
        <v>0</v>
      </c>
      <c r="BB29" s="115"/>
      <c r="BC29" s="115"/>
      <c r="BI29" s="69">
        <v>10</v>
      </c>
      <c r="BJ29" s="69">
        <f t="shared" si="4"/>
        <v>0</v>
      </c>
      <c r="BK29" s="69">
        <f t="shared" si="5"/>
        <v>0</v>
      </c>
      <c r="BL29" s="115"/>
      <c r="BM29" s="115"/>
      <c r="BS29" s="69">
        <v>10</v>
      </c>
      <c r="BT29" s="69">
        <f t="shared" si="6"/>
        <v>0</v>
      </c>
      <c r="BU29" s="69">
        <f t="shared" si="7"/>
        <v>0</v>
      </c>
      <c r="BV29" s="115"/>
      <c r="BW29" s="115"/>
      <c r="CC29" s="69">
        <v>10</v>
      </c>
      <c r="CD29" s="69">
        <f t="shared" si="8"/>
        <v>0</v>
      </c>
      <c r="CE29" s="69">
        <f t="shared" si="9"/>
        <v>0</v>
      </c>
      <c r="CF29" s="115"/>
      <c r="CG29" s="115"/>
      <c r="CN29" s="69">
        <v>10</v>
      </c>
      <c r="CO29" s="69">
        <f t="shared" si="10"/>
        <v>0</v>
      </c>
      <c r="CP29" s="69">
        <f t="shared" si="11"/>
        <v>0</v>
      </c>
      <c r="CQ29" s="115"/>
      <c r="CR29" s="115"/>
      <c r="CX29" s="69">
        <v>10</v>
      </c>
      <c r="CY29" s="69">
        <f t="shared" si="12"/>
        <v>0</v>
      </c>
      <c r="CZ29" s="69">
        <f t="shared" si="13"/>
        <v>0</v>
      </c>
      <c r="DA29" s="115"/>
      <c r="DB29" s="115"/>
      <c r="DH29" s="69">
        <v>10</v>
      </c>
      <c r="DI29" s="69">
        <f t="shared" si="14"/>
        <v>0</v>
      </c>
      <c r="DJ29" s="69">
        <f t="shared" si="15"/>
        <v>0</v>
      </c>
      <c r="DK29" s="115"/>
      <c r="DL29" s="115"/>
      <c r="DR29" s="69">
        <v>10</v>
      </c>
      <c r="DS29" s="69">
        <f t="shared" si="16"/>
        <v>0</v>
      </c>
      <c r="DT29" s="69">
        <f t="shared" si="17"/>
        <v>0</v>
      </c>
      <c r="DU29" s="115"/>
      <c r="DV29" s="115"/>
    </row>
    <row r="30" spans="1:126" x14ac:dyDescent="0.25">
      <c r="A30" s="69">
        <v>11</v>
      </c>
      <c r="B30" s="69">
        <f t="shared" si="18"/>
        <v>0</v>
      </c>
      <c r="C30" s="69">
        <f t="shared" si="18"/>
        <v>0</v>
      </c>
      <c r="D30" s="115"/>
      <c r="E30" s="115"/>
      <c r="F30" s="1">
        <v>-6</v>
      </c>
      <c r="K30" s="69">
        <v>11</v>
      </c>
      <c r="L30" s="69">
        <f t="shared" si="19"/>
        <v>0</v>
      </c>
      <c r="M30" s="69">
        <f t="shared" si="19"/>
        <v>0</v>
      </c>
      <c r="N30" s="115"/>
      <c r="O30" s="115"/>
      <c r="T30" s="47"/>
      <c r="U30" s="69">
        <v>11</v>
      </c>
      <c r="V30" s="69">
        <f t="shared" si="20"/>
        <v>0</v>
      </c>
      <c r="W30" s="69">
        <f t="shared" si="20"/>
        <v>0</v>
      </c>
      <c r="X30" s="115"/>
      <c r="Y30" s="115"/>
      <c r="AD30" s="47"/>
      <c r="AE30" s="69">
        <v>11</v>
      </c>
      <c r="AF30" s="69">
        <f t="shared" si="21"/>
        <v>0</v>
      </c>
      <c r="AG30" s="69">
        <f t="shared" si="21"/>
        <v>0</v>
      </c>
      <c r="AH30" s="115"/>
      <c r="AI30" s="115"/>
      <c r="AO30" s="69">
        <v>11</v>
      </c>
      <c r="AP30" s="69">
        <f t="shared" si="0"/>
        <v>0</v>
      </c>
      <c r="AQ30" s="69">
        <f t="shared" si="1"/>
        <v>0</v>
      </c>
      <c r="AR30" s="115"/>
      <c r="AS30" s="115"/>
      <c r="AY30" s="69">
        <v>11</v>
      </c>
      <c r="AZ30" s="69">
        <f t="shared" si="2"/>
        <v>0</v>
      </c>
      <c r="BA30" s="69">
        <f t="shared" si="3"/>
        <v>0</v>
      </c>
      <c r="BB30" s="115"/>
      <c r="BC30" s="115"/>
      <c r="BI30" s="69">
        <v>11</v>
      </c>
      <c r="BJ30" s="69">
        <f t="shared" si="4"/>
        <v>0</v>
      </c>
      <c r="BK30" s="69">
        <f t="shared" si="5"/>
        <v>0</v>
      </c>
      <c r="BL30" s="115"/>
      <c r="BM30" s="115"/>
      <c r="BS30" s="69">
        <v>11</v>
      </c>
      <c r="BT30" s="69">
        <f t="shared" si="6"/>
        <v>0</v>
      </c>
      <c r="BU30" s="69">
        <f t="shared" si="7"/>
        <v>0</v>
      </c>
      <c r="BV30" s="115"/>
      <c r="BW30" s="115"/>
      <c r="CC30" s="69">
        <v>11</v>
      </c>
      <c r="CD30" s="69">
        <f t="shared" si="8"/>
        <v>0</v>
      </c>
      <c r="CE30" s="69">
        <f t="shared" si="9"/>
        <v>0</v>
      </c>
      <c r="CF30" s="115"/>
      <c r="CG30" s="115"/>
      <c r="CN30" s="69">
        <v>11</v>
      </c>
      <c r="CO30" s="69">
        <f t="shared" si="10"/>
        <v>0</v>
      </c>
      <c r="CP30" s="69">
        <f t="shared" si="11"/>
        <v>0</v>
      </c>
      <c r="CQ30" s="115"/>
      <c r="CR30" s="115"/>
      <c r="CX30" s="69">
        <v>11</v>
      </c>
      <c r="CY30" s="69">
        <f t="shared" si="12"/>
        <v>0</v>
      </c>
      <c r="CZ30" s="69">
        <f t="shared" si="13"/>
        <v>0</v>
      </c>
      <c r="DA30" s="115"/>
      <c r="DB30" s="115"/>
      <c r="DH30" s="69">
        <v>11</v>
      </c>
      <c r="DI30" s="69">
        <f t="shared" si="14"/>
        <v>0</v>
      </c>
      <c r="DJ30" s="69">
        <f t="shared" si="15"/>
        <v>0</v>
      </c>
      <c r="DK30" s="115"/>
      <c r="DL30" s="115"/>
      <c r="DR30" s="69">
        <v>11</v>
      </c>
      <c r="DS30" s="69">
        <f t="shared" si="16"/>
        <v>0</v>
      </c>
      <c r="DT30" s="69">
        <f t="shared" si="17"/>
        <v>0</v>
      </c>
      <c r="DU30" s="115"/>
      <c r="DV30" s="115"/>
    </row>
    <row r="31" spans="1:126" x14ac:dyDescent="0.25">
      <c r="A31" s="69">
        <v>12</v>
      </c>
      <c r="B31" s="69">
        <f t="shared" si="18"/>
        <v>23.97</v>
      </c>
      <c r="C31" s="69">
        <f t="shared" si="18"/>
        <v>-10.199999999999999</v>
      </c>
      <c r="D31" s="115"/>
      <c r="E31" s="115"/>
      <c r="F31" s="1">
        <v>-6</v>
      </c>
      <c r="K31" s="69">
        <v>12</v>
      </c>
      <c r="L31" s="69">
        <f t="shared" si="19"/>
        <v>7.9600000000000009</v>
      </c>
      <c r="M31" s="69">
        <f t="shared" si="19"/>
        <v>-22.2</v>
      </c>
      <c r="N31" s="115"/>
      <c r="O31" s="115"/>
      <c r="T31" s="47"/>
      <c r="U31" s="69">
        <v>12</v>
      </c>
      <c r="V31" s="69">
        <f t="shared" si="20"/>
        <v>7.3000000000000007</v>
      </c>
      <c r="W31" s="69">
        <f t="shared" si="20"/>
        <v>-15.5</v>
      </c>
      <c r="X31" s="115"/>
      <c r="Y31" s="115"/>
      <c r="AD31" s="47"/>
      <c r="AE31" s="69">
        <v>12</v>
      </c>
      <c r="AF31" s="69">
        <f t="shared" si="21"/>
        <v>21.06</v>
      </c>
      <c r="AG31" s="69">
        <f t="shared" si="21"/>
        <v>-7.6</v>
      </c>
      <c r="AH31" s="115"/>
      <c r="AI31" s="115"/>
      <c r="AO31" s="69">
        <v>12</v>
      </c>
      <c r="AP31" s="69">
        <f t="shared" si="0"/>
        <v>5.15</v>
      </c>
      <c r="AQ31" s="69">
        <f t="shared" si="1"/>
        <v>-33.25</v>
      </c>
      <c r="AR31" s="115"/>
      <c r="AS31" s="115"/>
      <c r="AY31" s="69">
        <v>12</v>
      </c>
      <c r="AZ31" s="69">
        <f t="shared" si="2"/>
        <v>23.7</v>
      </c>
      <c r="BA31" s="69">
        <f t="shared" si="3"/>
        <v>-10.8</v>
      </c>
      <c r="BB31" s="115"/>
      <c r="BC31" s="115"/>
      <c r="BI31" s="69">
        <v>12</v>
      </c>
      <c r="BJ31" s="69">
        <f t="shared" si="4"/>
        <v>22.9</v>
      </c>
      <c r="BK31" s="69">
        <f t="shared" si="5"/>
        <v>-9</v>
      </c>
      <c r="BL31" s="115"/>
      <c r="BM31" s="115"/>
      <c r="BS31" s="69">
        <v>12</v>
      </c>
      <c r="BT31" s="69">
        <f t="shared" si="6"/>
        <v>22.72</v>
      </c>
      <c r="BU31" s="69">
        <f t="shared" si="7"/>
        <v>-16.8</v>
      </c>
      <c r="BV31" s="115"/>
      <c r="BW31" s="115"/>
      <c r="CC31" s="69">
        <v>12</v>
      </c>
      <c r="CD31" s="69">
        <f t="shared" si="8"/>
        <v>36.299999999999997</v>
      </c>
      <c r="CE31" s="69">
        <f t="shared" si="9"/>
        <v>-9.8333333333333339</v>
      </c>
      <c r="CF31" s="115"/>
      <c r="CG31" s="115"/>
      <c r="CN31" s="69">
        <v>12</v>
      </c>
      <c r="CO31" s="69">
        <f t="shared" si="10"/>
        <v>27.68</v>
      </c>
      <c r="CP31" s="69">
        <f t="shared" si="11"/>
        <v>-11.6</v>
      </c>
      <c r="CQ31" s="115"/>
      <c r="CR31" s="115"/>
      <c r="CX31" s="69">
        <v>12</v>
      </c>
      <c r="CY31" s="69">
        <f t="shared" si="12"/>
        <v>10.329999999999998</v>
      </c>
      <c r="CZ31" s="69">
        <f t="shared" si="13"/>
        <v>-14.166666666666666</v>
      </c>
      <c r="DA31" s="115"/>
      <c r="DB31" s="115"/>
      <c r="DH31" s="69">
        <v>12</v>
      </c>
      <c r="DI31" s="69">
        <f t="shared" si="14"/>
        <v>17</v>
      </c>
      <c r="DJ31" s="69">
        <f t="shared" si="15"/>
        <v>-7.5</v>
      </c>
      <c r="DK31" s="115"/>
      <c r="DL31" s="115"/>
      <c r="DR31" s="69">
        <v>12</v>
      </c>
      <c r="DS31" s="69">
        <f t="shared" si="16"/>
        <v>19.940000000000001</v>
      </c>
      <c r="DT31" s="69">
        <f t="shared" si="17"/>
        <v>-2.5</v>
      </c>
      <c r="DU31" s="115"/>
      <c r="DV31" s="115"/>
    </row>
    <row r="32" spans="1:126" x14ac:dyDescent="0.25">
      <c r="A32" s="69">
        <v>13</v>
      </c>
      <c r="B32" s="69">
        <f t="shared" si="18"/>
        <v>15.402307692307694</v>
      </c>
      <c r="C32" s="69">
        <f t="shared" si="18"/>
        <v>-6.8290293040293042</v>
      </c>
      <c r="D32" s="115"/>
      <c r="E32" s="115"/>
      <c r="F32" s="1">
        <v>-6</v>
      </c>
      <c r="K32" s="69">
        <v>13</v>
      </c>
      <c r="L32" s="69">
        <f t="shared" si="19"/>
        <v>0</v>
      </c>
      <c r="M32" s="69">
        <f t="shared" si="19"/>
        <v>0</v>
      </c>
      <c r="N32" s="115"/>
      <c r="O32" s="115"/>
      <c r="T32" s="47"/>
      <c r="U32" s="69">
        <v>13</v>
      </c>
      <c r="V32" s="69">
        <f t="shared" si="20"/>
        <v>0</v>
      </c>
      <c r="W32" s="69">
        <f t="shared" si="20"/>
        <v>0</v>
      </c>
      <c r="X32" s="115"/>
      <c r="Y32" s="115"/>
      <c r="AD32" s="47"/>
      <c r="AE32" s="69">
        <v>13</v>
      </c>
      <c r="AF32" s="69">
        <f t="shared" si="21"/>
        <v>0</v>
      </c>
      <c r="AG32" s="69">
        <f t="shared" si="21"/>
        <v>0</v>
      </c>
      <c r="AH32" s="115"/>
      <c r="AI32" s="115"/>
      <c r="AO32" s="69">
        <v>13</v>
      </c>
      <c r="AP32" s="69">
        <f t="shared" si="0"/>
        <v>0</v>
      </c>
      <c r="AQ32" s="69">
        <f t="shared" si="1"/>
        <v>0</v>
      </c>
      <c r="AR32" s="115"/>
      <c r="AS32" s="115"/>
      <c r="AY32" s="69">
        <v>13</v>
      </c>
      <c r="AZ32" s="69">
        <f t="shared" si="2"/>
        <v>0</v>
      </c>
      <c r="BA32" s="69">
        <f t="shared" si="3"/>
        <v>0</v>
      </c>
      <c r="BB32" s="115"/>
      <c r="BC32" s="115"/>
      <c r="BI32" s="69">
        <v>13</v>
      </c>
      <c r="BJ32" s="69">
        <f t="shared" si="4"/>
        <v>0</v>
      </c>
      <c r="BK32" s="69">
        <f t="shared" si="5"/>
        <v>0</v>
      </c>
      <c r="BL32" s="115"/>
      <c r="BM32" s="115"/>
      <c r="BS32" s="69">
        <v>13</v>
      </c>
      <c r="BT32" s="69">
        <f t="shared" si="6"/>
        <v>0</v>
      </c>
      <c r="BU32" s="69">
        <f t="shared" si="7"/>
        <v>0</v>
      </c>
      <c r="BV32" s="115"/>
      <c r="BW32" s="115"/>
      <c r="CC32" s="69">
        <v>13</v>
      </c>
      <c r="CD32" s="69">
        <f t="shared" si="8"/>
        <v>50.4</v>
      </c>
      <c r="CE32" s="69">
        <f t="shared" si="9"/>
        <v>0</v>
      </c>
      <c r="CF32" s="115"/>
      <c r="CG32" s="115"/>
      <c r="CN32" s="69">
        <v>13</v>
      </c>
      <c r="CO32" s="69">
        <f t="shared" si="10"/>
        <v>0</v>
      </c>
      <c r="CP32" s="69">
        <f t="shared" si="11"/>
        <v>0</v>
      </c>
      <c r="CQ32" s="115"/>
      <c r="CR32" s="115"/>
      <c r="CX32" s="69">
        <v>13</v>
      </c>
      <c r="CY32" s="69">
        <f t="shared" si="12"/>
        <v>0</v>
      </c>
      <c r="CZ32" s="69">
        <f t="shared" si="13"/>
        <v>0</v>
      </c>
      <c r="DA32" s="115"/>
      <c r="DB32" s="115"/>
      <c r="DH32" s="69">
        <v>13</v>
      </c>
      <c r="DI32" s="69">
        <f t="shared" si="14"/>
        <v>0</v>
      </c>
      <c r="DJ32" s="69">
        <f t="shared" si="15"/>
        <v>0</v>
      </c>
      <c r="DK32" s="115"/>
      <c r="DL32" s="115"/>
      <c r="DR32" s="69">
        <v>13</v>
      </c>
      <c r="DS32" s="69">
        <f t="shared" si="16"/>
        <v>0</v>
      </c>
      <c r="DT32" s="69">
        <f t="shared" si="17"/>
        <v>0</v>
      </c>
      <c r="DU32" s="115"/>
      <c r="DV32" s="115"/>
    </row>
    <row r="33" spans="1:130" x14ac:dyDescent="0.25">
      <c r="A33" s="99"/>
      <c r="B33" s="99"/>
      <c r="C33" s="105"/>
      <c r="F33" s="1">
        <v>-6</v>
      </c>
      <c r="K33" s="99"/>
      <c r="L33" s="99"/>
      <c r="M33" s="105"/>
      <c r="T33" s="47"/>
      <c r="U33" s="99"/>
      <c r="V33" s="99"/>
      <c r="W33" s="105"/>
      <c r="AD33" s="47"/>
      <c r="AE33" s="99"/>
      <c r="AF33" s="99"/>
      <c r="AG33" s="105"/>
      <c r="AO33" s="99"/>
      <c r="AP33" s="99"/>
      <c r="AQ33" s="105"/>
      <c r="AY33" s="99"/>
      <c r="AZ33" s="99"/>
      <c r="BA33" s="105"/>
      <c r="BI33" s="99"/>
      <c r="BJ33" s="99"/>
      <c r="BK33" s="105"/>
      <c r="BS33" s="99"/>
      <c r="BT33" s="99"/>
      <c r="BU33" s="105"/>
      <c r="CC33" s="99"/>
      <c r="CD33" s="99"/>
      <c r="CE33" s="105"/>
      <c r="CN33" s="99"/>
      <c r="CO33" s="99"/>
      <c r="CP33" s="105"/>
      <c r="CX33" s="99"/>
      <c r="CY33" s="99"/>
      <c r="CZ33" s="105"/>
      <c r="DH33" s="99"/>
      <c r="DI33" s="99"/>
      <c r="DJ33" s="105"/>
      <c r="DR33" s="99"/>
      <c r="DS33" s="99"/>
      <c r="DT33" s="105"/>
    </row>
    <row r="34" spans="1:130" ht="120" x14ac:dyDescent="0.25">
      <c r="A34" s="103" t="s">
        <v>167</v>
      </c>
      <c r="B34" s="103" t="s">
        <v>169</v>
      </c>
      <c r="C34" s="103" t="s">
        <v>168</v>
      </c>
      <c r="D34" s="103" t="s">
        <v>165</v>
      </c>
      <c r="E34" s="103" t="s">
        <v>166</v>
      </c>
      <c r="F34" s="103" t="s">
        <v>153</v>
      </c>
      <c r="G34" s="103" t="s">
        <v>156</v>
      </c>
      <c r="H34" s="103" t="s">
        <v>154</v>
      </c>
      <c r="I34" s="103" t="s">
        <v>157</v>
      </c>
      <c r="K34" s="103" t="s">
        <v>167</v>
      </c>
      <c r="L34" s="103" t="s">
        <v>169</v>
      </c>
      <c r="M34" s="103" t="s">
        <v>168</v>
      </c>
      <c r="N34" s="103" t="s">
        <v>165</v>
      </c>
      <c r="O34" s="103" t="s">
        <v>166</v>
      </c>
      <c r="P34" s="103" t="s">
        <v>153</v>
      </c>
      <c r="Q34" s="103" t="s">
        <v>156</v>
      </c>
      <c r="R34" s="103" t="s">
        <v>154</v>
      </c>
      <c r="S34" s="103" t="s">
        <v>157</v>
      </c>
      <c r="U34" s="103" t="s">
        <v>167</v>
      </c>
      <c r="V34" s="103" t="s">
        <v>169</v>
      </c>
      <c r="W34" s="103" t="s">
        <v>168</v>
      </c>
      <c r="X34" s="103" t="s">
        <v>165</v>
      </c>
      <c r="Y34" s="103" t="s">
        <v>166</v>
      </c>
      <c r="Z34" s="103" t="s">
        <v>153</v>
      </c>
      <c r="AA34" s="103" t="s">
        <v>156</v>
      </c>
      <c r="AB34" s="103" t="s">
        <v>154</v>
      </c>
      <c r="AC34" s="103" t="s">
        <v>157</v>
      </c>
      <c r="AE34" s="103" t="s">
        <v>167</v>
      </c>
      <c r="AF34" s="103" t="s">
        <v>169</v>
      </c>
      <c r="AG34" s="103" t="s">
        <v>168</v>
      </c>
      <c r="AH34" s="103" t="s">
        <v>165</v>
      </c>
      <c r="AI34" s="103" t="s">
        <v>166</v>
      </c>
      <c r="AJ34" s="103" t="s">
        <v>153</v>
      </c>
      <c r="AK34" s="103" t="s">
        <v>156</v>
      </c>
      <c r="AL34" s="103" t="s">
        <v>154</v>
      </c>
      <c r="AM34" s="103" t="s">
        <v>157</v>
      </c>
      <c r="AO34" s="103" t="s">
        <v>167</v>
      </c>
      <c r="AP34" s="103" t="s">
        <v>169</v>
      </c>
      <c r="AQ34" s="103" t="s">
        <v>168</v>
      </c>
      <c r="AR34" s="103" t="s">
        <v>165</v>
      </c>
      <c r="AS34" s="103" t="s">
        <v>166</v>
      </c>
      <c r="AT34" s="103" t="s">
        <v>153</v>
      </c>
      <c r="AU34" s="103" t="s">
        <v>156</v>
      </c>
      <c r="AV34" s="103" t="s">
        <v>154</v>
      </c>
      <c r="AW34" s="103" t="s">
        <v>157</v>
      </c>
      <c r="AY34" s="103" t="s">
        <v>167</v>
      </c>
      <c r="AZ34" s="103" t="s">
        <v>169</v>
      </c>
      <c r="BA34" s="103" t="s">
        <v>168</v>
      </c>
      <c r="BB34" s="103" t="s">
        <v>165</v>
      </c>
      <c r="BC34" s="103" t="s">
        <v>166</v>
      </c>
      <c r="BD34" s="103" t="s">
        <v>153</v>
      </c>
      <c r="BE34" s="103" t="s">
        <v>156</v>
      </c>
      <c r="BF34" s="103" t="s">
        <v>154</v>
      </c>
      <c r="BG34" s="103" t="s">
        <v>157</v>
      </c>
      <c r="BI34" s="103" t="s">
        <v>167</v>
      </c>
      <c r="BJ34" s="103" t="s">
        <v>169</v>
      </c>
      <c r="BK34" s="103" t="s">
        <v>168</v>
      </c>
      <c r="BL34" s="103" t="s">
        <v>165</v>
      </c>
      <c r="BM34" s="103" t="s">
        <v>166</v>
      </c>
      <c r="BN34" s="103" t="s">
        <v>153</v>
      </c>
      <c r="BO34" s="103" t="s">
        <v>156</v>
      </c>
      <c r="BP34" s="103" t="s">
        <v>154</v>
      </c>
      <c r="BQ34" s="103" t="s">
        <v>157</v>
      </c>
      <c r="BS34" s="103" t="s">
        <v>167</v>
      </c>
      <c r="BT34" s="103" t="s">
        <v>169</v>
      </c>
      <c r="BU34" s="103" t="s">
        <v>168</v>
      </c>
      <c r="BV34" s="103" t="s">
        <v>165</v>
      </c>
      <c r="BW34" s="103" t="s">
        <v>166</v>
      </c>
      <c r="BX34" s="103" t="s">
        <v>153</v>
      </c>
      <c r="BY34" s="103" t="s">
        <v>156</v>
      </c>
      <c r="BZ34" s="103" t="s">
        <v>154</v>
      </c>
      <c r="CA34" s="103" t="s">
        <v>157</v>
      </c>
      <c r="CC34" s="103" t="s">
        <v>167</v>
      </c>
      <c r="CD34" s="103" t="s">
        <v>169</v>
      </c>
      <c r="CE34" s="103" t="s">
        <v>168</v>
      </c>
      <c r="CF34" s="103" t="s">
        <v>165</v>
      </c>
      <c r="CG34" s="103" t="s">
        <v>166</v>
      </c>
      <c r="CH34" s="103" t="s">
        <v>153</v>
      </c>
      <c r="CI34" s="103" t="s">
        <v>156</v>
      </c>
      <c r="CJ34" s="103" t="s">
        <v>154</v>
      </c>
      <c r="CK34" s="103" t="s">
        <v>157</v>
      </c>
      <c r="CN34" s="103" t="s">
        <v>167</v>
      </c>
      <c r="CO34" s="103" t="s">
        <v>169</v>
      </c>
      <c r="CP34" s="103" t="s">
        <v>168</v>
      </c>
      <c r="CQ34" s="103" t="s">
        <v>165</v>
      </c>
      <c r="CR34" s="103" t="s">
        <v>166</v>
      </c>
      <c r="CS34" s="103" t="s">
        <v>153</v>
      </c>
      <c r="CT34" s="103" t="s">
        <v>156</v>
      </c>
      <c r="CU34" s="103" t="s">
        <v>154</v>
      </c>
      <c r="CV34" s="103" t="s">
        <v>157</v>
      </c>
      <c r="CX34" s="103" t="s">
        <v>167</v>
      </c>
      <c r="CY34" s="103" t="s">
        <v>169</v>
      </c>
      <c r="CZ34" s="103" t="s">
        <v>168</v>
      </c>
      <c r="DA34" s="103" t="s">
        <v>165</v>
      </c>
      <c r="DB34" s="103" t="s">
        <v>166</v>
      </c>
      <c r="DC34" s="103" t="s">
        <v>153</v>
      </c>
      <c r="DD34" s="103" t="s">
        <v>156</v>
      </c>
      <c r="DE34" s="103" t="s">
        <v>154</v>
      </c>
      <c r="DF34" s="103" t="s">
        <v>157</v>
      </c>
      <c r="DH34" s="103" t="s">
        <v>167</v>
      </c>
      <c r="DI34" s="103" t="s">
        <v>169</v>
      </c>
      <c r="DJ34" s="103" t="s">
        <v>168</v>
      </c>
      <c r="DK34" s="103" t="s">
        <v>165</v>
      </c>
      <c r="DL34" s="103" t="s">
        <v>166</v>
      </c>
      <c r="DM34" s="103" t="s">
        <v>153</v>
      </c>
      <c r="DN34" s="103" t="s">
        <v>156</v>
      </c>
      <c r="DO34" s="103" t="s">
        <v>154</v>
      </c>
      <c r="DP34" s="103" t="s">
        <v>157</v>
      </c>
      <c r="DR34" s="103" t="s">
        <v>167</v>
      </c>
      <c r="DS34" s="103" t="s">
        <v>169</v>
      </c>
      <c r="DT34" s="103" t="s">
        <v>168</v>
      </c>
      <c r="DU34" s="103" t="s">
        <v>165</v>
      </c>
      <c r="DV34" s="103" t="s">
        <v>166</v>
      </c>
      <c r="DW34" s="103" t="s">
        <v>153</v>
      </c>
      <c r="DX34" s="103" t="s">
        <v>156</v>
      </c>
      <c r="DY34" s="103" t="s">
        <v>154</v>
      </c>
      <c r="DZ34" s="103" t="s">
        <v>157</v>
      </c>
    </row>
    <row r="35" spans="1:130" ht="22.5" x14ac:dyDescent="0.25">
      <c r="A35" s="103"/>
      <c r="B35" s="103"/>
      <c r="C35" s="103"/>
      <c r="D35" s="103"/>
      <c r="E35" s="104">
        <f>+PI()</f>
        <v>3.1415926535897931</v>
      </c>
      <c r="F35" s="109" t="s">
        <v>159</v>
      </c>
      <c r="G35" s="104"/>
      <c r="H35" s="109" t="s">
        <v>164</v>
      </c>
      <c r="I35" s="103"/>
      <c r="K35" s="103"/>
      <c r="L35" s="103"/>
      <c r="M35" s="103"/>
      <c r="N35" s="103"/>
      <c r="O35" s="104">
        <f>+PI()</f>
        <v>3.1415926535897931</v>
      </c>
      <c r="P35" s="109" t="s">
        <v>159</v>
      </c>
      <c r="Q35" s="104"/>
      <c r="R35" s="109" t="s">
        <v>164</v>
      </c>
      <c r="S35" s="103"/>
      <c r="U35" s="103"/>
      <c r="V35" s="103"/>
      <c r="W35" s="103"/>
      <c r="X35" s="103"/>
      <c r="Y35" s="104">
        <f>+PI()</f>
        <v>3.1415926535897931</v>
      </c>
      <c r="Z35" s="109" t="s">
        <v>159</v>
      </c>
      <c r="AA35" s="104"/>
      <c r="AB35" s="109" t="s">
        <v>164</v>
      </c>
      <c r="AC35" s="103"/>
      <c r="AE35" s="103"/>
      <c r="AF35" s="103"/>
      <c r="AG35" s="103"/>
      <c r="AH35" s="103"/>
      <c r="AI35" s="104">
        <f>+PI()</f>
        <v>3.1415926535897931</v>
      </c>
      <c r="AJ35" s="109" t="s">
        <v>159</v>
      </c>
      <c r="AK35" s="104"/>
      <c r="AL35" s="109" t="s">
        <v>164</v>
      </c>
      <c r="AM35" s="103"/>
      <c r="AO35" s="103"/>
      <c r="AP35" s="103"/>
      <c r="AQ35" s="103"/>
      <c r="AR35" s="103"/>
      <c r="AS35" s="104">
        <f>+PI()</f>
        <v>3.1415926535897931</v>
      </c>
      <c r="AT35" s="109" t="s">
        <v>159</v>
      </c>
      <c r="AU35" s="104"/>
      <c r="AV35" s="109" t="s">
        <v>164</v>
      </c>
      <c r="AW35" s="103"/>
      <c r="AY35" s="103"/>
      <c r="AZ35" s="103"/>
      <c r="BA35" s="103"/>
      <c r="BB35" s="103"/>
      <c r="BC35" s="104">
        <f>+PI()</f>
        <v>3.1415926535897931</v>
      </c>
      <c r="BD35" s="109" t="s">
        <v>159</v>
      </c>
      <c r="BE35" s="104"/>
      <c r="BF35" s="109" t="s">
        <v>164</v>
      </c>
      <c r="BG35" s="103"/>
      <c r="BI35" s="103"/>
      <c r="BJ35" s="103"/>
      <c r="BK35" s="103"/>
      <c r="BL35" s="103"/>
      <c r="BM35" s="104">
        <f>+PI()</f>
        <v>3.1415926535897931</v>
      </c>
      <c r="BN35" s="109" t="s">
        <v>159</v>
      </c>
      <c r="BO35" s="104"/>
      <c r="BP35" s="109" t="s">
        <v>164</v>
      </c>
      <c r="BQ35" s="103"/>
      <c r="BS35" s="103"/>
      <c r="BT35" s="103"/>
      <c r="BU35" s="103"/>
      <c r="BV35" s="103"/>
      <c r="BW35" s="104">
        <f>+PI()</f>
        <v>3.1415926535897931</v>
      </c>
      <c r="BX35" s="109" t="s">
        <v>159</v>
      </c>
      <c r="BY35" s="104"/>
      <c r="BZ35" s="109" t="s">
        <v>164</v>
      </c>
      <c r="CA35" s="103"/>
      <c r="CC35" s="103"/>
      <c r="CD35" s="103"/>
      <c r="CE35" s="103"/>
      <c r="CF35" s="103"/>
      <c r="CG35" s="104">
        <f>+PI()</f>
        <v>3.1415926535897931</v>
      </c>
      <c r="CH35" s="109" t="s">
        <v>159</v>
      </c>
      <c r="CI35" s="104"/>
      <c r="CJ35" s="109" t="s">
        <v>164</v>
      </c>
      <c r="CK35" s="103"/>
      <c r="CN35" s="103"/>
      <c r="CO35" s="103"/>
      <c r="CP35" s="103"/>
      <c r="CQ35" s="103"/>
      <c r="CR35" s="104">
        <f>+PI()</f>
        <v>3.1415926535897931</v>
      </c>
      <c r="CS35" s="109" t="s">
        <v>159</v>
      </c>
      <c r="CT35" s="104"/>
      <c r="CU35" s="109" t="s">
        <v>164</v>
      </c>
      <c r="CV35" s="103"/>
      <c r="CX35" s="103"/>
      <c r="CY35" s="103"/>
      <c r="CZ35" s="103"/>
      <c r="DA35" s="103"/>
      <c r="DB35" s="104">
        <f>+PI()</f>
        <v>3.1415926535897931</v>
      </c>
      <c r="DC35" s="109" t="s">
        <v>159</v>
      </c>
      <c r="DD35" s="104"/>
      <c r="DE35" s="109" t="s">
        <v>164</v>
      </c>
      <c r="DF35" s="103"/>
      <c r="DH35" s="103"/>
      <c r="DI35" s="103"/>
      <c r="DJ35" s="103"/>
      <c r="DK35" s="103"/>
      <c r="DL35" s="104">
        <f>+PI()</f>
        <v>3.1415926535897931</v>
      </c>
      <c r="DM35" s="109" t="s">
        <v>159</v>
      </c>
      <c r="DN35" s="104"/>
      <c r="DO35" s="109" t="s">
        <v>164</v>
      </c>
      <c r="DP35" s="103"/>
      <c r="DR35" s="103"/>
      <c r="DS35" s="103"/>
      <c r="DT35" s="103"/>
      <c r="DU35" s="103"/>
      <c r="DV35" s="104">
        <f>+PI()</f>
        <v>3.1415926535897931</v>
      </c>
      <c r="DW35" s="109" t="s">
        <v>159</v>
      </c>
      <c r="DX35" s="104"/>
      <c r="DY35" s="109" t="s">
        <v>164</v>
      </c>
      <c r="DZ35" s="103"/>
    </row>
    <row r="36" spans="1:130" x14ac:dyDescent="0.25">
      <c r="A36" s="108">
        <v>1</v>
      </c>
      <c r="B36" s="122">
        <f>+B20</f>
        <v>0</v>
      </c>
      <c r="C36" s="108"/>
      <c r="D36" s="122"/>
      <c r="E36" s="102"/>
      <c r="F36" s="102"/>
      <c r="G36" s="102">
        <v>0</v>
      </c>
      <c r="H36" s="102"/>
      <c r="I36" s="102">
        <v>0</v>
      </c>
      <c r="K36" s="108">
        <v>1</v>
      </c>
      <c r="L36" s="122">
        <f>+L20</f>
        <v>0</v>
      </c>
      <c r="M36" s="108"/>
      <c r="N36" s="122"/>
      <c r="O36" s="102"/>
      <c r="P36" s="102"/>
      <c r="Q36" s="102">
        <v>0</v>
      </c>
      <c r="R36" s="102"/>
      <c r="S36" s="102">
        <v>0</v>
      </c>
      <c r="U36" s="108">
        <v>1</v>
      </c>
      <c r="V36" s="122">
        <f>+V20</f>
        <v>0</v>
      </c>
      <c r="W36" s="108"/>
      <c r="X36" s="122"/>
      <c r="Y36" s="102"/>
      <c r="Z36" s="102"/>
      <c r="AA36" s="102">
        <v>0</v>
      </c>
      <c r="AB36" s="102"/>
      <c r="AC36" s="102">
        <v>0</v>
      </c>
      <c r="AE36" s="108">
        <v>1</v>
      </c>
      <c r="AF36" s="122">
        <f>+AF20</f>
        <v>0</v>
      </c>
      <c r="AG36" s="108"/>
      <c r="AH36" s="122"/>
      <c r="AI36" s="102"/>
      <c r="AJ36" s="102"/>
      <c r="AK36" s="102">
        <v>0</v>
      </c>
      <c r="AL36" s="102"/>
      <c r="AM36" s="102">
        <v>0</v>
      </c>
      <c r="AO36" s="108">
        <v>1</v>
      </c>
      <c r="AP36" s="122">
        <f>+AP20</f>
        <v>0</v>
      </c>
      <c r="AQ36" s="108"/>
      <c r="AR36" s="122"/>
      <c r="AS36" s="102"/>
      <c r="AT36" s="102"/>
      <c r="AU36" s="102">
        <v>0</v>
      </c>
      <c r="AV36" s="102"/>
      <c r="AW36" s="102">
        <v>0</v>
      </c>
      <c r="AY36" s="108">
        <v>1</v>
      </c>
      <c r="AZ36" s="122">
        <f>+AZ20</f>
        <v>0</v>
      </c>
      <c r="BA36" s="108"/>
      <c r="BB36" s="122"/>
      <c r="BC36" s="102"/>
      <c r="BD36" s="102"/>
      <c r="BE36" s="102">
        <v>0</v>
      </c>
      <c r="BF36" s="102"/>
      <c r="BG36" s="102">
        <v>0</v>
      </c>
      <c r="BI36" s="108">
        <v>1</v>
      </c>
      <c r="BJ36" s="122">
        <f>+BJ20</f>
        <v>0</v>
      </c>
      <c r="BK36" s="108"/>
      <c r="BL36" s="122"/>
      <c r="BM36" s="102"/>
      <c r="BN36" s="102"/>
      <c r="BO36" s="102">
        <v>0</v>
      </c>
      <c r="BP36" s="102"/>
      <c r="BQ36" s="102">
        <v>0</v>
      </c>
      <c r="BS36" s="108">
        <v>1</v>
      </c>
      <c r="BT36" s="122">
        <f>+BT20</f>
        <v>0</v>
      </c>
      <c r="BU36" s="108"/>
      <c r="BV36" s="122"/>
      <c r="BW36" s="102"/>
      <c r="BX36" s="102"/>
      <c r="BY36" s="102">
        <v>0</v>
      </c>
      <c r="BZ36" s="102"/>
      <c r="CA36" s="102">
        <v>0</v>
      </c>
      <c r="CC36" s="108">
        <v>1</v>
      </c>
      <c r="CD36" s="122">
        <f>+CD20</f>
        <v>0</v>
      </c>
      <c r="CE36" s="108"/>
      <c r="CF36" s="122"/>
      <c r="CG36" s="102"/>
      <c r="CH36" s="102"/>
      <c r="CI36" s="102">
        <v>0</v>
      </c>
      <c r="CJ36" s="102"/>
      <c r="CK36" s="102">
        <v>0</v>
      </c>
      <c r="CN36" s="108">
        <v>1</v>
      </c>
      <c r="CO36" s="122">
        <f>+CO20</f>
        <v>0</v>
      </c>
      <c r="CP36" s="108"/>
      <c r="CQ36" s="122"/>
      <c r="CR36" s="102"/>
      <c r="CS36" s="102"/>
      <c r="CT36" s="102">
        <v>0</v>
      </c>
      <c r="CU36" s="102"/>
      <c r="CV36" s="102">
        <v>0</v>
      </c>
      <c r="CX36" s="108">
        <v>1</v>
      </c>
      <c r="CY36" s="122">
        <f>+CY20</f>
        <v>0</v>
      </c>
      <c r="CZ36" s="108"/>
      <c r="DA36" s="122"/>
      <c r="DB36" s="102"/>
      <c r="DC36" s="102"/>
      <c r="DD36" s="102">
        <v>0</v>
      </c>
      <c r="DE36" s="102"/>
      <c r="DF36" s="102">
        <v>0</v>
      </c>
      <c r="DH36" s="108">
        <v>1</v>
      </c>
      <c r="DI36" s="122">
        <f>+DI20</f>
        <v>0</v>
      </c>
      <c r="DJ36" s="108"/>
      <c r="DK36" s="122"/>
      <c r="DL36" s="102"/>
      <c r="DM36" s="102"/>
      <c r="DN36" s="102">
        <v>0</v>
      </c>
      <c r="DO36" s="102"/>
      <c r="DP36" s="102">
        <v>0</v>
      </c>
      <c r="DR36" s="108">
        <v>1</v>
      </c>
      <c r="DS36" s="122">
        <f>+DS20</f>
        <v>0</v>
      </c>
      <c r="DT36" s="108"/>
      <c r="DU36" s="122"/>
      <c r="DV36" s="102"/>
      <c r="DW36" s="102"/>
      <c r="DX36" s="102">
        <v>0</v>
      </c>
      <c r="DY36" s="102"/>
      <c r="DZ36" s="102">
        <v>0</v>
      </c>
    </row>
    <row r="37" spans="1:130" x14ac:dyDescent="0.25">
      <c r="A37" s="108"/>
      <c r="B37" s="122"/>
      <c r="C37" s="108">
        <f>+B38-B36</f>
        <v>3.3000000000000007</v>
      </c>
      <c r="D37" s="123">
        <f>+C20</f>
        <v>-4</v>
      </c>
      <c r="E37" s="102">
        <f>+D37*(E$35/180)</f>
        <v>-6.9813170079773182E-2</v>
      </c>
      <c r="F37" s="102">
        <f>+COS(E37)*C37</f>
        <v>3.2919613658574205</v>
      </c>
      <c r="G37" s="102"/>
      <c r="H37" s="102">
        <f>+SIN(E37)*C37</f>
        <v>-0.23019636335561355</v>
      </c>
      <c r="I37" s="102"/>
      <c r="K37" s="108"/>
      <c r="L37" s="122"/>
      <c r="M37" s="108">
        <f>+L38-L36</f>
        <v>3.0600000000000005</v>
      </c>
      <c r="N37" s="123">
        <f>+M20</f>
        <v>0</v>
      </c>
      <c r="O37" s="102">
        <f>+N37*(O$35/180)</f>
        <v>0</v>
      </c>
      <c r="P37" s="102">
        <f>+COS(O37)*M37</f>
        <v>3.0600000000000005</v>
      </c>
      <c r="Q37" s="102"/>
      <c r="R37" s="102">
        <f>+SIN(O37)*M37</f>
        <v>0</v>
      </c>
      <c r="S37" s="102"/>
      <c r="U37" s="108"/>
      <c r="V37" s="122"/>
      <c r="W37" s="108">
        <f>+V38-V36</f>
        <v>1.8000000000000007</v>
      </c>
      <c r="X37" s="123">
        <f>+W20</f>
        <v>0</v>
      </c>
      <c r="Y37" s="102">
        <f>+X37*(Y$35/180)</f>
        <v>0</v>
      </c>
      <c r="Z37" s="102">
        <f>+COS(Y37)*W37</f>
        <v>1.8000000000000007</v>
      </c>
      <c r="AA37" s="102"/>
      <c r="AB37" s="102">
        <f>+SIN(Y37)*W37</f>
        <v>0</v>
      </c>
      <c r="AC37" s="102"/>
      <c r="AE37" s="108"/>
      <c r="AF37" s="122"/>
      <c r="AG37" s="108">
        <f>+AF38-AF36</f>
        <v>0.5</v>
      </c>
      <c r="AH37" s="123">
        <f>+AG20</f>
        <v>-5</v>
      </c>
      <c r="AI37" s="102">
        <f>+AH37*(AI$35/180)</f>
        <v>-8.7266462599716474E-2</v>
      </c>
      <c r="AJ37" s="102">
        <f>+COS(AI37)*AG37</f>
        <v>0.49809734904587277</v>
      </c>
      <c r="AK37" s="102"/>
      <c r="AL37" s="102">
        <f>+SIN(AI37)*AG37</f>
        <v>-4.3577871373829083E-2</v>
      </c>
      <c r="AM37" s="102"/>
      <c r="AO37" s="108"/>
      <c r="AP37" s="122"/>
      <c r="AQ37" s="108">
        <f>+AP38-AP36</f>
        <v>1</v>
      </c>
      <c r="AR37" s="123">
        <f>+AQ20</f>
        <v>4</v>
      </c>
      <c r="AS37" s="102">
        <f>+AR37*(AS$35/180)</f>
        <v>6.9813170079773182E-2</v>
      </c>
      <c r="AT37" s="102">
        <f>+COS(AS37)*AQ37</f>
        <v>0.9975640502598242</v>
      </c>
      <c r="AU37" s="102"/>
      <c r="AV37" s="102">
        <f>+SIN(AS37)*AQ37</f>
        <v>6.9756473744125302E-2</v>
      </c>
      <c r="AW37" s="102"/>
      <c r="AY37" s="108"/>
      <c r="AZ37" s="122"/>
      <c r="BA37" s="108">
        <f>+AZ38-AZ36</f>
        <v>6.1</v>
      </c>
      <c r="BB37" s="123">
        <f>+BA20</f>
        <v>0</v>
      </c>
      <c r="BC37" s="102">
        <f>+BB37*(BC$35/180)</f>
        <v>0</v>
      </c>
      <c r="BD37" s="102">
        <f>+COS(BC37)*BA37</f>
        <v>6.1</v>
      </c>
      <c r="BE37" s="102"/>
      <c r="BF37" s="102">
        <f>+SIN(BC37)*BA37</f>
        <v>0</v>
      </c>
      <c r="BG37" s="102"/>
      <c r="BI37" s="108"/>
      <c r="BJ37" s="122"/>
      <c r="BK37" s="108">
        <f>+BJ38-BJ36</f>
        <v>4.0999999999999996</v>
      </c>
      <c r="BL37" s="123">
        <f>+BK20</f>
        <v>-8</v>
      </c>
      <c r="BM37" s="102">
        <f>+BL37*(BM$35/180)</f>
        <v>-0.13962634015954636</v>
      </c>
      <c r="BN37" s="102">
        <f>+COS(BM37)*BK37</f>
        <v>4.0600990818404386</v>
      </c>
      <c r="BO37" s="102"/>
      <c r="BP37" s="102">
        <f>+SIN(BM37)*BK37</f>
        <v>-0.57060971393626825</v>
      </c>
      <c r="BQ37" s="102"/>
      <c r="BS37" s="108"/>
      <c r="BT37" s="122"/>
      <c r="BU37" s="108">
        <f>+BT38-BT36</f>
        <v>9.3000000000000007</v>
      </c>
      <c r="BV37" s="123">
        <f>+BU20</f>
        <v>0</v>
      </c>
      <c r="BW37" s="102">
        <f>+BV37*(BW$35/180)</f>
        <v>0</v>
      </c>
      <c r="BX37" s="102">
        <f>+COS(BW37)*BU37</f>
        <v>9.3000000000000007</v>
      </c>
      <c r="BY37" s="102"/>
      <c r="BZ37" s="102">
        <f>+SIN(BW37)*BU37</f>
        <v>0</v>
      </c>
      <c r="CA37" s="102"/>
      <c r="CC37" s="108"/>
      <c r="CD37" s="122"/>
      <c r="CE37" s="108">
        <f>+CD38-CD36</f>
        <v>2.3000000000000007</v>
      </c>
      <c r="CF37" s="123">
        <f>+CE20</f>
        <v>0</v>
      </c>
      <c r="CG37" s="102">
        <f>+CF37*(CG$35/180)</f>
        <v>0</v>
      </c>
      <c r="CH37" s="102">
        <f>+COS(CG37)*CE37</f>
        <v>2.3000000000000007</v>
      </c>
      <c r="CI37" s="102"/>
      <c r="CJ37" s="102">
        <f>+SIN(CG37)*CE37</f>
        <v>0</v>
      </c>
      <c r="CK37" s="102"/>
      <c r="CN37" s="108"/>
      <c r="CO37" s="122"/>
      <c r="CP37" s="108">
        <f>+CO38-CO36</f>
        <v>3.6999999999999993</v>
      </c>
      <c r="CQ37" s="123">
        <f>+CP20</f>
        <v>0</v>
      </c>
      <c r="CR37" s="102">
        <f>+CQ37*(CR$35/180)</f>
        <v>0</v>
      </c>
      <c r="CS37" s="102">
        <f>+COS(CR37)*CP37</f>
        <v>3.6999999999999993</v>
      </c>
      <c r="CT37" s="102"/>
      <c r="CU37" s="102">
        <f>+SIN(CR37)*CP37</f>
        <v>0</v>
      </c>
      <c r="CV37" s="102"/>
      <c r="CX37" s="108"/>
      <c r="CY37" s="122"/>
      <c r="CZ37" s="108">
        <f>+CY38-CY36</f>
        <v>2.2400000000000002</v>
      </c>
      <c r="DA37" s="123">
        <f>+CZ20</f>
        <v>-18</v>
      </c>
      <c r="DB37" s="102">
        <f>+DA37*(DB$35/180)</f>
        <v>-0.31415926535897931</v>
      </c>
      <c r="DC37" s="102">
        <f>+COS(DB37)*CZ37</f>
        <v>2.130366596501144</v>
      </c>
      <c r="DD37" s="102"/>
      <c r="DE37" s="102">
        <f>+SIN(DB37)*CZ37</f>
        <v>-0.69219806739988221</v>
      </c>
      <c r="DF37" s="102"/>
      <c r="DH37" s="108"/>
      <c r="DI37" s="122"/>
      <c r="DJ37" s="108">
        <f>+DI38-DI36</f>
        <v>2.5</v>
      </c>
      <c r="DK37" s="123">
        <f>+DJ20</f>
        <v>-3</v>
      </c>
      <c r="DL37" s="102">
        <f>+DK37*(DL$35/180)</f>
        <v>-5.235987755982989E-2</v>
      </c>
      <c r="DM37" s="102">
        <f>+COS(DL37)*DJ37</f>
        <v>2.4965738368864345</v>
      </c>
      <c r="DN37" s="102"/>
      <c r="DO37" s="102">
        <f>+SIN(DL37)*DJ37</f>
        <v>-0.13083989060735959</v>
      </c>
      <c r="DP37" s="102"/>
      <c r="DR37" s="108"/>
      <c r="DS37" s="122"/>
      <c r="DT37" s="108">
        <f>+DS38-DS36</f>
        <v>7.35</v>
      </c>
      <c r="DU37" s="123">
        <f>+DT20</f>
        <v>0</v>
      </c>
      <c r="DV37" s="102">
        <f>+DU37*(DV$35/180)</f>
        <v>0</v>
      </c>
      <c r="DW37" s="102">
        <f>+COS(DV37)*DT37</f>
        <v>7.35</v>
      </c>
      <c r="DX37" s="102"/>
      <c r="DY37" s="102">
        <f>+SIN(DV37)*DT37</f>
        <v>0</v>
      </c>
      <c r="DZ37" s="102"/>
    </row>
    <row r="38" spans="1:130" x14ac:dyDescent="0.25">
      <c r="A38" s="108">
        <v>2</v>
      </c>
      <c r="B38" s="122">
        <f>+B21</f>
        <v>3.3000000000000007</v>
      </c>
      <c r="C38" s="108"/>
      <c r="D38" s="122"/>
      <c r="E38" s="102"/>
      <c r="F38" s="102"/>
      <c r="G38" s="102">
        <f>+G36+F37</f>
        <v>3.2919613658574205</v>
      </c>
      <c r="H38" s="102"/>
      <c r="I38" s="102">
        <f>+I36+H37</f>
        <v>-0.23019636335561355</v>
      </c>
      <c r="K38" s="108">
        <v>2</v>
      </c>
      <c r="L38" s="122">
        <f>+L21</f>
        <v>3.0600000000000005</v>
      </c>
      <c r="M38" s="108"/>
      <c r="N38" s="122"/>
      <c r="O38" s="102"/>
      <c r="P38" s="102"/>
      <c r="Q38" s="102">
        <f>+Q36+P37</f>
        <v>3.0600000000000005</v>
      </c>
      <c r="R38" s="102"/>
      <c r="S38" s="102">
        <f>+S36+R37</f>
        <v>0</v>
      </c>
      <c r="U38" s="108">
        <v>2</v>
      </c>
      <c r="V38" s="122">
        <f>+V21</f>
        <v>1.8000000000000007</v>
      </c>
      <c r="W38" s="108"/>
      <c r="X38" s="122"/>
      <c r="Y38" s="102"/>
      <c r="Z38" s="102"/>
      <c r="AA38" s="102">
        <f>+AA36+Z37</f>
        <v>1.8000000000000007</v>
      </c>
      <c r="AB38" s="102"/>
      <c r="AC38" s="102">
        <f>+AC36+AB37</f>
        <v>0</v>
      </c>
      <c r="AE38" s="108">
        <v>2</v>
      </c>
      <c r="AF38" s="122">
        <f>+AF21</f>
        <v>0.5</v>
      </c>
      <c r="AG38" s="108"/>
      <c r="AH38" s="122"/>
      <c r="AI38" s="102"/>
      <c r="AJ38" s="102"/>
      <c r="AK38" s="102">
        <f>+AK36+AJ37</f>
        <v>0.49809734904587277</v>
      </c>
      <c r="AL38" s="102"/>
      <c r="AM38" s="102">
        <f>+AM36+AL37</f>
        <v>-4.3577871373829083E-2</v>
      </c>
      <c r="AO38" s="108">
        <v>2</v>
      </c>
      <c r="AP38" s="122">
        <f>+AP21</f>
        <v>1</v>
      </c>
      <c r="AQ38" s="108"/>
      <c r="AR38" s="122"/>
      <c r="AS38" s="102"/>
      <c r="AT38" s="102"/>
      <c r="AU38" s="102">
        <f>+AU36+AT37</f>
        <v>0.9975640502598242</v>
      </c>
      <c r="AV38" s="102"/>
      <c r="AW38" s="102">
        <f>+AW36+AV37</f>
        <v>6.9756473744125302E-2</v>
      </c>
      <c r="AY38" s="108">
        <v>2</v>
      </c>
      <c r="AZ38" s="122">
        <f>+AZ21</f>
        <v>6.1</v>
      </c>
      <c r="BA38" s="108"/>
      <c r="BB38" s="122"/>
      <c r="BC38" s="102"/>
      <c r="BD38" s="102"/>
      <c r="BE38" s="102">
        <f>+BE36+BD37</f>
        <v>6.1</v>
      </c>
      <c r="BF38" s="102"/>
      <c r="BG38" s="102">
        <f>+BG36+BF37</f>
        <v>0</v>
      </c>
      <c r="BI38" s="108">
        <v>2</v>
      </c>
      <c r="BJ38" s="122">
        <f>+BJ21</f>
        <v>4.0999999999999996</v>
      </c>
      <c r="BK38" s="108"/>
      <c r="BL38" s="122"/>
      <c r="BM38" s="102"/>
      <c r="BN38" s="102"/>
      <c r="BO38" s="102">
        <f>+BO36+BN37</f>
        <v>4.0600990818404386</v>
      </c>
      <c r="BP38" s="102"/>
      <c r="BQ38" s="102">
        <f>+BQ36+BP37</f>
        <v>-0.57060971393626825</v>
      </c>
      <c r="BS38" s="108">
        <v>2</v>
      </c>
      <c r="BT38" s="122">
        <f>+BT21</f>
        <v>9.3000000000000007</v>
      </c>
      <c r="BU38" s="108"/>
      <c r="BV38" s="122"/>
      <c r="BW38" s="102"/>
      <c r="BX38" s="102"/>
      <c r="BY38" s="102">
        <f>+BY36+BX37</f>
        <v>9.3000000000000007</v>
      </c>
      <c r="BZ38" s="102"/>
      <c r="CA38" s="102">
        <f>+CA36+BZ37</f>
        <v>0</v>
      </c>
      <c r="CC38" s="108">
        <v>2</v>
      </c>
      <c r="CD38" s="122">
        <f>+CD21</f>
        <v>2.3000000000000007</v>
      </c>
      <c r="CE38" s="108"/>
      <c r="CF38" s="122"/>
      <c r="CG38" s="102"/>
      <c r="CH38" s="102"/>
      <c r="CI38" s="102">
        <f>+CI36+CH37</f>
        <v>2.3000000000000007</v>
      </c>
      <c r="CJ38" s="102"/>
      <c r="CK38" s="102">
        <f>+CK36+CJ37</f>
        <v>0</v>
      </c>
      <c r="CN38" s="108">
        <v>2</v>
      </c>
      <c r="CO38" s="122">
        <f>+CO21</f>
        <v>3.6999999999999993</v>
      </c>
      <c r="CP38" s="108"/>
      <c r="CQ38" s="122"/>
      <c r="CR38" s="102"/>
      <c r="CS38" s="102"/>
      <c r="CT38" s="102">
        <f>+CT36+CS37</f>
        <v>3.6999999999999993</v>
      </c>
      <c r="CU38" s="102"/>
      <c r="CV38" s="102">
        <f>+CV36+CU37</f>
        <v>0</v>
      </c>
      <c r="CX38" s="108">
        <v>2</v>
      </c>
      <c r="CY38" s="122">
        <f>+CY21</f>
        <v>2.2400000000000002</v>
      </c>
      <c r="CZ38" s="108"/>
      <c r="DA38" s="122"/>
      <c r="DB38" s="102"/>
      <c r="DC38" s="102"/>
      <c r="DD38" s="102">
        <f>+DD36+DC37</f>
        <v>2.130366596501144</v>
      </c>
      <c r="DE38" s="102"/>
      <c r="DF38" s="102">
        <f>+DF36+DE37</f>
        <v>-0.69219806739988221</v>
      </c>
      <c r="DH38" s="108">
        <v>2</v>
      </c>
      <c r="DI38" s="122">
        <f>+DI21</f>
        <v>2.5</v>
      </c>
      <c r="DJ38" s="108"/>
      <c r="DK38" s="122"/>
      <c r="DL38" s="102"/>
      <c r="DM38" s="102"/>
      <c r="DN38" s="102">
        <f>+DN36+DM37</f>
        <v>2.4965738368864345</v>
      </c>
      <c r="DO38" s="102"/>
      <c r="DP38" s="102">
        <f>+DP36+DO37</f>
        <v>-0.13083989060735959</v>
      </c>
      <c r="DR38" s="108">
        <v>2</v>
      </c>
      <c r="DS38" s="122">
        <f>+DS21</f>
        <v>7.35</v>
      </c>
      <c r="DT38" s="108"/>
      <c r="DU38" s="122"/>
      <c r="DV38" s="102"/>
      <c r="DW38" s="102"/>
      <c r="DX38" s="102">
        <f>+DX36+DW37</f>
        <v>7.35</v>
      </c>
      <c r="DY38" s="102"/>
      <c r="DZ38" s="102">
        <f>+DZ36+DY37</f>
        <v>0</v>
      </c>
    </row>
    <row r="39" spans="1:130" x14ac:dyDescent="0.25">
      <c r="A39" s="108"/>
      <c r="B39" s="122"/>
      <c r="C39" s="108">
        <f>+B40-B38</f>
        <v>0.69999999999999929</v>
      </c>
      <c r="D39" s="123">
        <f>+C21</f>
        <v>-10</v>
      </c>
      <c r="E39" s="102">
        <f>+D39*(E$35/180)</f>
        <v>-0.17453292519943295</v>
      </c>
      <c r="F39" s="102">
        <f>+COS(E39)*C39</f>
        <v>0.68936542710854487</v>
      </c>
      <c r="G39" s="102"/>
      <c r="H39" s="102">
        <f>+SIN(E39)*C39</f>
        <v>-0.12155372436685111</v>
      </c>
      <c r="I39" s="102"/>
      <c r="K39" s="108"/>
      <c r="L39" s="122"/>
      <c r="M39" s="108">
        <f>+L40-L38</f>
        <v>0.4399999999999995</v>
      </c>
      <c r="N39" s="123">
        <f>+M21</f>
        <v>-10</v>
      </c>
      <c r="O39" s="102">
        <f>+N39*(O$35/180)</f>
        <v>-0.17453292519943295</v>
      </c>
      <c r="P39" s="102">
        <f>+COS(O39)*M39</f>
        <v>0.43331541132537105</v>
      </c>
      <c r="Q39" s="102"/>
      <c r="R39" s="102">
        <f>+SIN(O39)*M39</f>
        <v>-7.6405198173449262E-2</v>
      </c>
      <c r="S39" s="102"/>
      <c r="U39" s="108"/>
      <c r="V39" s="122"/>
      <c r="W39" s="108">
        <f>+V40-V38</f>
        <v>0.19999999999999929</v>
      </c>
      <c r="X39" s="123">
        <f>+W21</f>
        <v>-27</v>
      </c>
      <c r="Y39" s="102">
        <f>+X39*(Y$35/180)</f>
        <v>-0.47123889803846897</v>
      </c>
      <c r="Z39" s="102">
        <f>+COS(Y39)*W39</f>
        <v>0.17820130483767294</v>
      </c>
      <c r="AA39" s="102"/>
      <c r="AB39" s="102">
        <f>+SIN(Y39)*W39</f>
        <v>-9.0798099947909022E-2</v>
      </c>
      <c r="AC39" s="102"/>
      <c r="AE39" s="108"/>
      <c r="AF39" s="122"/>
      <c r="AG39" s="108">
        <f>+AF40-AF38</f>
        <v>2.5</v>
      </c>
      <c r="AH39" s="123">
        <f>+AG21</f>
        <v>-15</v>
      </c>
      <c r="AI39" s="102">
        <f>+AH39*(AI$35/180)</f>
        <v>-0.26179938779914941</v>
      </c>
      <c r="AJ39" s="102">
        <f>+COS(AI39)*AG39</f>
        <v>2.4148145657226707</v>
      </c>
      <c r="AK39" s="102"/>
      <c r="AL39" s="102">
        <f>+SIN(AI39)*AG39</f>
        <v>-0.64704761275630185</v>
      </c>
      <c r="AM39" s="102"/>
      <c r="AO39" s="108"/>
      <c r="AP39" s="122"/>
      <c r="AQ39" s="108">
        <f>+AP40-AP38</f>
        <v>0.66000000000000014</v>
      </c>
      <c r="AR39" s="123">
        <f>+AQ21</f>
        <v>0</v>
      </c>
      <c r="AS39" s="102">
        <f>+AR39*(AS$35/180)</f>
        <v>0</v>
      </c>
      <c r="AT39" s="102">
        <f>+COS(AS39)*AQ39</f>
        <v>0.66000000000000014</v>
      </c>
      <c r="AU39" s="102"/>
      <c r="AV39" s="102">
        <f>+SIN(AS39)*AQ39</f>
        <v>0</v>
      </c>
      <c r="AW39" s="102"/>
      <c r="AY39" s="108"/>
      <c r="AZ39" s="122"/>
      <c r="BA39" s="108">
        <f>+AZ40-AZ38</f>
        <v>0.90000000000000036</v>
      </c>
      <c r="BB39" s="123">
        <f>+BA21</f>
        <v>-25</v>
      </c>
      <c r="BC39" s="102">
        <f>+BB39*(BC$35/180)</f>
        <v>-0.43633231299858238</v>
      </c>
      <c r="BD39" s="102">
        <f>+COS(BC39)*BA39</f>
        <v>0.81567700833298529</v>
      </c>
      <c r="BE39" s="102"/>
      <c r="BF39" s="102">
        <f>+SIN(BC39)*BA39</f>
        <v>-0.38035643556662962</v>
      </c>
      <c r="BG39" s="102"/>
      <c r="BI39" s="108"/>
      <c r="BJ39" s="122"/>
      <c r="BK39" s="108">
        <f>+BJ40-BJ38</f>
        <v>3</v>
      </c>
      <c r="BL39" s="123">
        <f>+BK21</f>
        <v>4</v>
      </c>
      <c r="BM39" s="102">
        <f>+BL39*(BM$35/180)</f>
        <v>6.9813170079773182E-2</v>
      </c>
      <c r="BN39" s="102">
        <f>+COS(BM39)*BK39</f>
        <v>2.9926921507794724</v>
      </c>
      <c r="BO39" s="102"/>
      <c r="BP39" s="102">
        <f>+SIN(BM39)*BK39</f>
        <v>0.20926942123237591</v>
      </c>
      <c r="BQ39" s="102"/>
      <c r="BS39" s="108"/>
      <c r="BT39" s="122"/>
      <c r="BU39" s="108">
        <f>+BT40-BT38</f>
        <v>0.39999999999999858</v>
      </c>
      <c r="BV39" s="123">
        <f>+BU21</f>
        <v>-34</v>
      </c>
      <c r="BW39" s="102">
        <f>+BV39*(BW$35/180)</f>
        <v>-0.59341194567807209</v>
      </c>
      <c r="BX39" s="102">
        <f>+COS(BW39)*BU39</f>
        <v>0.33161502902201545</v>
      </c>
      <c r="BY39" s="102"/>
      <c r="BZ39" s="102">
        <f>+SIN(BW39)*BU39</f>
        <v>-0.22367716138829796</v>
      </c>
      <c r="CA39" s="102"/>
      <c r="CC39" s="108"/>
      <c r="CD39" s="122"/>
      <c r="CE39" s="108">
        <f>+CD40-CD38</f>
        <v>1.7999999999999989</v>
      </c>
      <c r="CF39" s="123">
        <f>+CE21</f>
        <v>-18</v>
      </c>
      <c r="CG39" s="102">
        <f>+CF39*(CG$35/180)</f>
        <v>-0.31415926535897931</v>
      </c>
      <c r="CH39" s="102">
        <f>+COS(CG39)*CE39</f>
        <v>1.7119017293312753</v>
      </c>
      <c r="CI39" s="102"/>
      <c r="CJ39" s="102">
        <f>+SIN(CG39)*CE39</f>
        <v>-0.55623058987490503</v>
      </c>
      <c r="CK39" s="102"/>
      <c r="CN39" s="108"/>
      <c r="CO39" s="122"/>
      <c r="CP39" s="108">
        <f>+CO40-CO38</f>
        <v>7.9000000000000021</v>
      </c>
      <c r="CQ39" s="123">
        <f>+CP21</f>
        <v>-12</v>
      </c>
      <c r="CR39" s="102">
        <f>+CQ39*(CR$35/180)</f>
        <v>-0.20943951023931956</v>
      </c>
      <c r="CS39" s="102">
        <f>+COS(CR39)*CP39</f>
        <v>7.7273660457970674</v>
      </c>
      <c r="CT39" s="102"/>
      <c r="CU39" s="102">
        <f>+SIN(CR39)*CP39</f>
        <v>-1.6425023574602993</v>
      </c>
      <c r="CV39" s="102"/>
      <c r="CX39" s="108"/>
      <c r="CY39" s="122"/>
      <c r="CZ39" s="108">
        <f>+CY40-CY38</f>
        <v>3.1899999999999995</v>
      </c>
      <c r="DA39" s="123">
        <f>+CZ21</f>
        <v>-4</v>
      </c>
      <c r="DB39" s="102">
        <f>+DA39*(DB$35/180)</f>
        <v>-6.9813170079773182E-2</v>
      </c>
      <c r="DC39" s="102">
        <f>+COS(DB39)*CZ39</f>
        <v>3.1822293203288385</v>
      </c>
      <c r="DD39" s="102"/>
      <c r="DE39" s="102">
        <f>+SIN(DB39)*CZ39</f>
        <v>-0.22252315124375968</v>
      </c>
      <c r="DF39" s="102"/>
      <c r="DH39" s="108"/>
      <c r="DI39" s="122"/>
      <c r="DJ39" s="108">
        <f>+DI40-DI38</f>
        <v>4.5999999999999996</v>
      </c>
      <c r="DK39" s="123">
        <f>+DJ21</f>
        <v>-15</v>
      </c>
      <c r="DL39" s="102">
        <f>+DK39*(DL$35/180)</f>
        <v>-0.26179938779914941</v>
      </c>
      <c r="DM39" s="102">
        <f>+COS(DL39)*DJ39</f>
        <v>4.4432588009297138</v>
      </c>
      <c r="DN39" s="102"/>
      <c r="DO39" s="102">
        <f>+SIN(DL39)*DJ39</f>
        <v>-1.1905676074715954</v>
      </c>
      <c r="DP39" s="102"/>
      <c r="DR39" s="108"/>
      <c r="DS39" s="122"/>
      <c r="DT39" s="108">
        <f>+DS40-DS38</f>
        <v>6.58</v>
      </c>
      <c r="DU39" s="123">
        <f>+DT21</f>
        <v>5</v>
      </c>
      <c r="DV39" s="102">
        <f>+DU39*(DV$35/180)</f>
        <v>8.7266462599716474E-2</v>
      </c>
      <c r="DW39" s="102">
        <f>+COS(DV39)*DT39</f>
        <v>6.554961113443686</v>
      </c>
      <c r="DX39" s="102"/>
      <c r="DY39" s="102">
        <f>+SIN(DV39)*DT39</f>
        <v>0.57348478727959074</v>
      </c>
      <c r="DZ39" s="102"/>
    </row>
    <row r="40" spans="1:130" x14ac:dyDescent="0.25">
      <c r="A40" s="108">
        <v>3</v>
      </c>
      <c r="B40" s="122">
        <f>+B22</f>
        <v>4</v>
      </c>
      <c r="C40" s="108"/>
      <c r="D40" s="122"/>
      <c r="E40" s="102"/>
      <c r="F40" s="102"/>
      <c r="G40" s="102">
        <f>+G38+F39</f>
        <v>3.9813267929659655</v>
      </c>
      <c r="H40" s="102"/>
      <c r="I40" s="102">
        <f>+I38+H39</f>
        <v>-0.35175008772246463</v>
      </c>
      <c r="K40" s="108">
        <v>3</v>
      </c>
      <c r="L40" s="122">
        <f>+L22</f>
        <v>3.5</v>
      </c>
      <c r="M40" s="108"/>
      <c r="N40" s="122"/>
      <c r="O40" s="102"/>
      <c r="P40" s="102"/>
      <c r="Q40" s="102">
        <f>+Q38+P39</f>
        <v>3.4933154113253715</v>
      </c>
      <c r="R40" s="102"/>
      <c r="S40" s="102">
        <f>+S38+R39</f>
        <v>-7.6405198173449262E-2</v>
      </c>
      <c r="U40" s="108">
        <v>3</v>
      </c>
      <c r="V40" s="122">
        <f>+V22</f>
        <v>2</v>
      </c>
      <c r="W40" s="108"/>
      <c r="X40" s="122"/>
      <c r="Y40" s="102"/>
      <c r="Z40" s="102"/>
      <c r="AA40" s="102">
        <f>+AA38+Z39</f>
        <v>1.9782013048376736</v>
      </c>
      <c r="AB40" s="102"/>
      <c r="AC40" s="102">
        <f>+AC38+AB39</f>
        <v>-9.0798099947909022E-2</v>
      </c>
      <c r="AE40" s="108">
        <v>3</v>
      </c>
      <c r="AF40" s="122">
        <f>+AF22</f>
        <v>3</v>
      </c>
      <c r="AG40" s="108"/>
      <c r="AH40" s="122"/>
      <c r="AI40" s="102"/>
      <c r="AJ40" s="102"/>
      <c r="AK40" s="102">
        <f>+AK38+AJ39</f>
        <v>2.9129119147685434</v>
      </c>
      <c r="AL40" s="102"/>
      <c r="AM40" s="102">
        <f>+AM38+AL39</f>
        <v>-0.69062548413013092</v>
      </c>
      <c r="AO40" s="108">
        <v>3</v>
      </c>
      <c r="AP40" s="122">
        <f>+AP22</f>
        <v>1.6600000000000001</v>
      </c>
      <c r="AQ40" s="108"/>
      <c r="AR40" s="122"/>
      <c r="AS40" s="102"/>
      <c r="AT40" s="102"/>
      <c r="AU40" s="102">
        <f>+AU38+AT39</f>
        <v>1.6575640502598243</v>
      </c>
      <c r="AV40" s="102"/>
      <c r="AW40" s="102">
        <f>+AW38+AV39</f>
        <v>6.9756473744125302E-2</v>
      </c>
      <c r="AY40" s="108">
        <v>3</v>
      </c>
      <c r="AZ40" s="122">
        <f>+AZ22</f>
        <v>7</v>
      </c>
      <c r="BA40" s="108"/>
      <c r="BB40" s="122"/>
      <c r="BC40" s="102"/>
      <c r="BD40" s="102"/>
      <c r="BE40" s="102">
        <f>+BE38+BD39</f>
        <v>6.9156770083329846</v>
      </c>
      <c r="BF40" s="102"/>
      <c r="BG40" s="102">
        <f>+BG38+BF39</f>
        <v>-0.38035643556662962</v>
      </c>
      <c r="BI40" s="108">
        <v>3</v>
      </c>
      <c r="BJ40" s="122">
        <f>+BJ22</f>
        <v>7.1</v>
      </c>
      <c r="BK40" s="108"/>
      <c r="BL40" s="122"/>
      <c r="BM40" s="102"/>
      <c r="BN40" s="102"/>
      <c r="BO40" s="102">
        <f>+BO38+BN39</f>
        <v>7.0527912326199109</v>
      </c>
      <c r="BP40" s="102"/>
      <c r="BQ40" s="102">
        <f>+BQ38+BP39</f>
        <v>-0.36134029270389234</v>
      </c>
      <c r="BS40" s="108">
        <v>3</v>
      </c>
      <c r="BT40" s="122">
        <f>+BT22</f>
        <v>9.6999999999999993</v>
      </c>
      <c r="BU40" s="108"/>
      <c r="BV40" s="122"/>
      <c r="BW40" s="102"/>
      <c r="BX40" s="102"/>
      <c r="BY40" s="102">
        <f>+BY38+BX39</f>
        <v>9.6316150290220168</v>
      </c>
      <c r="BZ40" s="102"/>
      <c r="CA40" s="102">
        <f>+CA38+BZ39</f>
        <v>-0.22367716138829796</v>
      </c>
      <c r="CC40" s="108">
        <v>3</v>
      </c>
      <c r="CD40" s="122">
        <f>+CD22</f>
        <v>4.0999999999999996</v>
      </c>
      <c r="CE40" s="108"/>
      <c r="CF40" s="122"/>
      <c r="CG40" s="102"/>
      <c r="CH40" s="102"/>
      <c r="CI40" s="102">
        <f>+CI38+CH39</f>
        <v>4.0119017293312762</v>
      </c>
      <c r="CJ40" s="102"/>
      <c r="CK40" s="102">
        <f>+CK38+CJ39</f>
        <v>-0.55623058987490503</v>
      </c>
      <c r="CN40" s="108">
        <v>3</v>
      </c>
      <c r="CO40" s="122">
        <f>+CO22</f>
        <v>11.600000000000001</v>
      </c>
      <c r="CP40" s="108"/>
      <c r="CQ40" s="122"/>
      <c r="CR40" s="102"/>
      <c r="CS40" s="102"/>
      <c r="CT40" s="102">
        <f>+CT38+CS39</f>
        <v>11.427366045797067</v>
      </c>
      <c r="CU40" s="102"/>
      <c r="CV40" s="102">
        <f>+CV38+CU39</f>
        <v>-1.6425023574602993</v>
      </c>
      <c r="CX40" s="108">
        <v>3</v>
      </c>
      <c r="CY40" s="122">
        <f>+CY22</f>
        <v>5.43</v>
      </c>
      <c r="CZ40" s="108"/>
      <c r="DA40" s="122"/>
      <c r="DB40" s="102"/>
      <c r="DC40" s="102"/>
      <c r="DD40" s="102">
        <f>+DD38+DC39</f>
        <v>5.3125959168299826</v>
      </c>
      <c r="DE40" s="102"/>
      <c r="DF40" s="102">
        <f>+DF38+DE39</f>
        <v>-0.91472121864364186</v>
      </c>
      <c r="DH40" s="108">
        <v>3</v>
      </c>
      <c r="DI40" s="122">
        <f>+DI22</f>
        <v>7.1</v>
      </c>
      <c r="DJ40" s="108"/>
      <c r="DK40" s="122"/>
      <c r="DL40" s="102"/>
      <c r="DM40" s="102"/>
      <c r="DN40" s="102">
        <f>+DN38+DM39</f>
        <v>6.9398326378161483</v>
      </c>
      <c r="DO40" s="102"/>
      <c r="DP40" s="102">
        <f>+DP38+DO39</f>
        <v>-1.321407498078955</v>
      </c>
      <c r="DR40" s="108">
        <v>3</v>
      </c>
      <c r="DS40" s="122">
        <f>+DS22</f>
        <v>13.93</v>
      </c>
      <c r="DT40" s="108"/>
      <c r="DU40" s="122"/>
      <c r="DV40" s="102"/>
      <c r="DW40" s="102"/>
      <c r="DX40" s="102">
        <f>+DX38+DW39</f>
        <v>13.904961113443687</v>
      </c>
      <c r="DY40" s="102"/>
      <c r="DZ40" s="102">
        <f>+DZ38+DY39</f>
        <v>0.57348478727959074</v>
      </c>
    </row>
    <row r="41" spans="1:130" x14ac:dyDescent="0.25">
      <c r="A41" s="108"/>
      <c r="B41" s="122"/>
      <c r="C41" s="108">
        <f>+B42-B40</f>
        <v>2.1799999999999997</v>
      </c>
      <c r="D41" s="123">
        <f>+C22</f>
        <v>-20</v>
      </c>
      <c r="E41" s="102">
        <f>+D41*(E$35/180)</f>
        <v>-0.3490658503988659</v>
      </c>
      <c r="F41" s="102">
        <f>+COS(E41)*C41</f>
        <v>2.0485299133132799</v>
      </c>
      <c r="G41" s="102"/>
      <c r="H41" s="102">
        <f>+SIN(E41)*C41</f>
        <v>-0.74560391244995772</v>
      </c>
      <c r="I41" s="102"/>
      <c r="K41" s="108"/>
      <c r="L41" s="122"/>
      <c r="M41" s="108">
        <f>+L42-L40</f>
        <v>0.30000000000000071</v>
      </c>
      <c r="N41" s="123">
        <f>+M22</f>
        <v>-48</v>
      </c>
      <c r="O41" s="102">
        <f>+N41*(O$35/180)</f>
        <v>-0.83775804095727824</v>
      </c>
      <c r="P41" s="102">
        <f>+COS(O41)*M41</f>
        <v>0.20073918190765794</v>
      </c>
      <c r="Q41" s="102"/>
      <c r="R41" s="102">
        <f>+SIN(O41)*M41</f>
        <v>-0.2229434476432188</v>
      </c>
      <c r="S41" s="102"/>
      <c r="U41" s="108"/>
      <c r="V41" s="122"/>
      <c r="W41" s="108">
        <f>+V42-V40</f>
        <v>1.2799999999999994</v>
      </c>
      <c r="X41" s="123">
        <f>+W22</f>
        <v>-14</v>
      </c>
      <c r="Y41" s="102">
        <f>+X41*(Y$35/180)</f>
        <v>-0.24434609527920614</v>
      </c>
      <c r="Z41" s="102">
        <f>+COS(Y41)*W41</f>
        <v>1.2419785296332748</v>
      </c>
      <c r="AA41" s="102"/>
      <c r="AB41" s="102">
        <f>+SIN(Y41)*W41</f>
        <v>-0.30966002636757456</v>
      </c>
      <c r="AC41" s="102"/>
      <c r="AE41" s="108"/>
      <c r="AF41" s="122"/>
      <c r="AG41" s="108">
        <f>+AF42-AF40</f>
        <v>3</v>
      </c>
      <c r="AH41" s="123">
        <f>+AG22</f>
        <v>-10</v>
      </c>
      <c r="AI41" s="102">
        <f>+AH41*(AI$35/180)</f>
        <v>-0.17453292519943295</v>
      </c>
      <c r="AJ41" s="102">
        <f>+COS(AI41)*AG41</f>
        <v>2.9544232590366239</v>
      </c>
      <c r="AK41" s="102"/>
      <c r="AL41" s="102">
        <f>+SIN(AI41)*AG41</f>
        <v>-0.52094453300079102</v>
      </c>
      <c r="AM41" s="102"/>
      <c r="AO41" s="108"/>
      <c r="AP41" s="122"/>
      <c r="AQ41" s="108">
        <f>+AP42-AP40</f>
        <v>1.2400000000000002</v>
      </c>
      <c r="AR41" s="123">
        <f>+AQ22</f>
        <v>-68</v>
      </c>
      <c r="AS41" s="102">
        <f>+AR41*(AS$35/180)</f>
        <v>-1.1868238913561442</v>
      </c>
      <c r="AT41" s="102">
        <f>+COS(AS41)*AQ41</f>
        <v>0.4645121758357309</v>
      </c>
      <c r="AU41" s="102"/>
      <c r="AV41" s="102">
        <f>+SIN(AS41)*AQ41</f>
        <v>-1.1497079796628167</v>
      </c>
      <c r="AW41" s="102"/>
      <c r="AY41" s="108"/>
      <c r="AZ41" s="122"/>
      <c r="BA41" s="108">
        <f>+AZ42-AZ40</f>
        <v>12</v>
      </c>
      <c r="BB41" s="123">
        <f>+BA22</f>
        <v>0</v>
      </c>
      <c r="BC41" s="102">
        <f>+BB41*(BC$35/180)</f>
        <v>0</v>
      </c>
      <c r="BD41" s="102">
        <f>+COS(BC41)*BA41</f>
        <v>12</v>
      </c>
      <c r="BE41" s="102"/>
      <c r="BF41" s="102">
        <f>+SIN(BC41)*BA41</f>
        <v>0</v>
      </c>
      <c r="BG41" s="102"/>
      <c r="BI41" s="108"/>
      <c r="BJ41" s="122"/>
      <c r="BK41" s="108">
        <f>+BJ42-BJ40</f>
        <v>1.5999999999999996</v>
      </c>
      <c r="BL41" s="123">
        <f>+BK22</f>
        <v>-25</v>
      </c>
      <c r="BM41" s="102">
        <f>+BL41*(BM$35/180)</f>
        <v>-0.43633231299858238</v>
      </c>
      <c r="BN41" s="102">
        <f>+COS(BM41)*BK41</f>
        <v>1.4500924592586395</v>
      </c>
      <c r="BO41" s="102"/>
      <c r="BP41" s="102">
        <f>+SIN(BM41)*BK41</f>
        <v>-0.67618921878511895</v>
      </c>
      <c r="BQ41" s="102"/>
      <c r="BS41" s="108"/>
      <c r="BT41" s="122"/>
      <c r="BU41" s="108">
        <f>+BT42-BT40</f>
        <v>2.75</v>
      </c>
      <c r="BV41" s="123">
        <f>+BU22</f>
        <v>-26</v>
      </c>
      <c r="BW41" s="102">
        <f>+BV41*(BW$35/180)</f>
        <v>-0.4537856055185257</v>
      </c>
      <c r="BX41" s="102">
        <f>+COS(BW41)*BU41</f>
        <v>2.4716836273227094</v>
      </c>
      <c r="BY41" s="102"/>
      <c r="BZ41" s="102">
        <f>+SIN(BW41)*BU41</f>
        <v>-1.205520653669963</v>
      </c>
      <c r="CA41" s="102"/>
      <c r="CC41" s="108"/>
      <c r="CD41" s="122"/>
      <c r="CE41" s="108">
        <f>+CD42-CD40</f>
        <v>3.0999999999999996</v>
      </c>
      <c r="CF41" s="123">
        <f>+CE22</f>
        <v>0</v>
      </c>
      <c r="CG41" s="102">
        <f>+CF41*(CG$35/180)</f>
        <v>0</v>
      </c>
      <c r="CH41" s="102">
        <f>+COS(CG41)*CE41</f>
        <v>3.0999999999999996</v>
      </c>
      <c r="CI41" s="102"/>
      <c r="CJ41" s="102">
        <f>+SIN(CG41)*CE41</f>
        <v>0</v>
      </c>
      <c r="CK41" s="102"/>
      <c r="CN41" s="108"/>
      <c r="CO41" s="122"/>
      <c r="CP41" s="108">
        <f>+CO42-CO40</f>
        <v>3.0700000000000003</v>
      </c>
      <c r="CQ41" s="123">
        <f>+CP22</f>
        <v>-20</v>
      </c>
      <c r="CR41" s="102">
        <f>+CQ41*(CR$35/180)</f>
        <v>-0.3490658503988659</v>
      </c>
      <c r="CS41" s="102">
        <f>+COS(CR41)*CP41</f>
        <v>2.884856345812739</v>
      </c>
      <c r="CT41" s="102"/>
      <c r="CU41" s="102">
        <f>+SIN(CR41)*CP41</f>
        <v>-1.050001840009803</v>
      </c>
      <c r="CV41" s="102"/>
      <c r="CX41" s="108"/>
      <c r="CY41" s="122"/>
      <c r="CZ41" s="108">
        <f>+CY42-CY40</f>
        <v>2.0199999999999996</v>
      </c>
      <c r="DA41" s="123">
        <f>+CZ22</f>
        <v>3</v>
      </c>
      <c r="DB41" s="102">
        <f>+DA41*(DB$35/180)</f>
        <v>5.235987755982989E-2</v>
      </c>
      <c r="DC41" s="102">
        <f>+COS(DB41)*CZ41</f>
        <v>2.0172316602042386</v>
      </c>
      <c r="DD41" s="102"/>
      <c r="DE41" s="102">
        <f>+SIN(DB41)*CZ41</f>
        <v>0.10571863161074653</v>
      </c>
      <c r="DF41" s="102"/>
      <c r="DH41" s="108"/>
      <c r="DI41" s="122"/>
      <c r="DJ41" s="108">
        <f>+DI42-DI40</f>
        <v>2.4000000000000004</v>
      </c>
      <c r="DK41" s="123">
        <f>+DJ22</f>
        <v>-5</v>
      </c>
      <c r="DL41" s="102">
        <f>+DK41*(DL$35/180)</f>
        <v>-8.7266462599716474E-2</v>
      </c>
      <c r="DM41" s="102">
        <f>+COS(DL41)*DJ41</f>
        <v>2.3908672754201898</v>
      </c>
      <c r="DN41" s="102"/>
      <c r="DO41" s="102">
        <f>+SIN(DL41)*DJ41</f>
        <v>-0.20917378259437963</v>
      </c>
      <c r="DP41" s="102"/>
      <c r="DR41" s="108"/>
      <c r="DS41" s="122"/>
      <c r="DT41" s="108">
        <f>+DS42-DS40</f>
        <v>6.0100000000000016</v>
      </c>
      <c r="DU41" s="123">
        <f>+DT22</f>
        <v>-10</v>
      </c>
      <c r="DV41" s="102">
        <f>+DU41*(DV$35/180)</f>
        <v>-0.17453292519943295</v>
      </c>
      <c r="DW41" s="102">
        <f>+COS(DV41)*DT41</f>
        <v>5.9186945956033714</v>
      </c>
      <c r="DX41" s="102"/>
      <c r="DY41" s="102">
        <f>+SIN(DV41)*DT41</f>
        <v>-1.0436255477782517</v>
      </c>
      <c r="DZ41" s="102"/>
    </row>
    <row r="42" spans="1:130" x14ac:dyDescent="0.25">
      <c r="A42" s="108">
        <v>4</v>
      </c>
      <c r="B42" s="122">
        <f>+B23</f>
        <v>6.18</v>
      </c>
      <c r="C42" s="108"/>
      <c r="D42" s="122"/>
      <c r="E42" s="102"/>
      <c r="F42" s="102"/>
      <c r="G42" s="102">
        <f>+G40+F41</f>
        <v>6.0298567062792454</v>
      </c>
      <c r="H42" s="102"/>
      <c r="I42" s="102">
        <f>+I40+H41</f>
        <v>-1.0973540001724222</v>
      </c>
      <c r="K42" s="108">
        <v>4</v>
      </c>
      <c r="L42" s="122">
        <f>+L23</f>
        <v>3.8000000000000007</v>
      </c>
      <c r="M42" s="108"/>
      <c r="N42" s="122"/>
      <c r="O42" s="102"/>
      <c r="P42" s="102"/>
      <c r="Q42" s="102">
        <f>+Q40+P41</f>
        <v>3.6940545932330293</v>
      </c>
      <c r="R42" s="102"/>
      <c r="S42" s="102">
        <f>+S40+R41</f>
        <v>-0.29934864581666809</v>
      </c>
      <c r="U42" s="108">
        <v>4</v>
      </c>
      <c r="V42" s="122">
        <f>+V23</f>
        <v>3.2799999999999994</v>
      </c>
      <c r="W42" s="108"/>
      <c r="X42" s="122"/>
      <c r="Y42" s="102"/>
      <c r="Z42" s="102"/>
      <c r="AA42" s="102">
        <f>+AA40+Z41</f>
        <v>3.2201798344709482</v>
      </c>
      <c r="AB42" s="102"/>
      <c r="AC42" s="102">
        <f>+AC40+AB41</f>
        <v>-0.40045812631548361</v>
      </c>
      <c r="AE42" s="108">
        <v>4</v>
      </c>
      <c r="AF42" s="122">
        <f>+AF23</f>
        <v>6</v>
      </c>
      <c r="AG42" s="108"/>
      <c r="AH42" s="122"/>
      <c r="AI42" s="102"/>
      <c r="AJ42" s="102"/>
      <c r="AK42" s="102">
        <f>+AK40+AJ41</f>
        <v>5.8673351738051673</v>
      </c>
      <c r="AL42" s="102"/>
      <c r="AM42" s="102">
        <f>+AM40+AL41</f>
        <v>-1.2115700171309221</v>
      </c>
      <c r="AO42" s="108">
        <v>4</v>
      </c>
      <c r="AP42" s="122">
        <f>+AP23</f>
        <v>2.9000000000000004</v>
      </c>
      <c r="AQ42" s="108"/>
      <c r="AR42" s="122"/>
      <c r="AS42" s="102"/>
      <c r="AT42" s="102"/>
      <c r="AU42" s="102">
        <f>+AU40+AT41</f>
        <v>2.1220762260955555</v>
      </c>
      <c r="AV42" s="102"/>
      <c r="AW42" s="102">
        <f>+AW40+AV41</f>
        <v>-1.0799515059186913</v>
      </c>
      <c r="AY42" s="108">
        <v>4</v>
      </c>
      <c r="AZ42" s="122">
        <f>+AZ23</f>
        <v>19</v>
      </c>
      <c r="BA42" s="108"/>
      <c r="BB42" s="122"/>
      <c r="BC42" s="102"/>
      <c r="BD42" s="102"/>
      <c r="BE42" s="102">
        <f>+BE40+BD41</f>
        <v>18.915677008332985</v>
      </c>
      <c r="BF42" s="102"/>
      <c r="BG42" s="102">
        <f>+BG40+BF41</f>
        <v>-0.38035643556662962</v>
      </c>
      <c r="BI42" s="108">
        <v>4</v>
      </c>
      <c r="BJ42" s="122">
        <f>+BJ23</f>
        <v>8.6999999999999993</v>
      </c>
      <c r="BK42" s="108"/>
      <c r="BL42" s="122"/>
      <c r="BM42" s="102"/>
      <c r="BN42" s="102"/>
      <c r="BO42" s="102">
        <f>+BO40+BN41</f>
        <v>8.5028836918785498</v>
      </c>
      <c r="BP42" s="102"/>
      <c r="BQ42" s="102">
        <f>+BQ40+BP41</f>
        <v>-1.0375295114890113</v>
      </c>
      <c r="BS42" s="108">
        <v>4</v>
      </c>
      <c r="BT42" s="122">
        <f>+BT23</f>
        <v>12.45</v>
      </c>
      <c r="BU42" s="108"/>
      <c r="BV42" s="122"/>
      <c r="BW42" s="102"/>
      <c r="BX42" s="102"/>
      <c r="BY42" s="102">
        <f>+BY40+BX41</f>
        <v>12.103298656344727</v>
      </c>
      <c r="BZ42" s="102"/>
      <c r="CA42" s="102">
        <f>+CA40+BZ41</f>
        <v>-1.4291978150582609</v>
      </c>
      <c r="CC42" s="108">
        <v>4</v>
      </c>
      <c r="CD42" s="122">
        <f>+CD23</f>
        <v>7.1999999999999993</v>
      </c>
      <c r="CE42" s="108"/>
      <c r="CF42" s="122"/>
      <c r="CG42" s="102"/>
      <c r="CH42" s="102"/>
      <c r="CI42" s="102">
        <f>+CI40+CH41</f>
        <v>7.1119017293312758</v>
      </c>
      <c r="CJ42" s="102"/>
      <c r="CK42" s="102">
        <f>+CK40+CJ41</f>
        <v>-0.55623058987490503</v>
      </c>
      <c r="CN42" s="108">
        <v>4</v>
      </c>
      <c r="CO42" s="122">
        <f>+CO23</f>
        <v>14.670000000000002</v>
      </c>
      <c r="CP42" s="108"/>
      <c r="CQ42" s="122"/>
      <c r="CR42" s="102"/>
      <c r="CS42" s="102"/>
      <c r="CT42" s="102">
        <f>+CT40+CS41</f>
        <v>14.312222391609806</v>
      </c>
      <c r="CU42" s="102"/>
      <c r="CV42" s="102">
        <f>+CV40+CU41</f>
        <v>-2.6925041974701021</v>
      </c>
      <c r="CX42" s="108">
        <v>4</v>
      </c>
      <c r="CY42" s="122">
        <f>+CY23</f>
        <v>7.4499999999999993</v>
      </c>
      <c r="CZ42" s="108"/>
      <c r="DA42" s="122"/>
      <c r="DB42" s="102"/>
      <c r="DC42" s="102"/>
      <c r="DD42" s="102">
        <f>+DD40+DC41</f>
        <v>7.3298275770342212</v>
      </c>
      <c r="DE42" s="102"/>
      <c r="DF42" s="102">
        <f>+DF40+DE41</f>
        <v>-0.80900258703289529</v>
      </c>
      <c r="DH42" s="108">
        <v>4</v>
      </c>
      <c r="DI42" s="122">
        <f>+DI23</f>
        <v>9.5</v>
      </c>
      <c r="DJ42" s="108"/>
      <c r="DK42" s="122"/>
      <c r="DL42" s="102"/>
      <c r="DM42" s="102"/>
      <c r="DN42" s="102">
        <f>+DN40+DM41</f>
        <v>9.3306999132363373</v>
      </c>
      <c r="DO42" s="102"/>
      <c r="DP42" s="102">
        <f>+DP40+DO41</f>
        <v>-1.5305812806733345</v>
      </c>
      <c r="DR42" s="108">
        <v>4</v>
      </c>
      <c r="DS42" s="122">
        <f>+DS23</f>
        <v>19.940000000000001</v>
      </c>
      <c r="DT42" s="108"/>
      <c r="DU42" s="122"/>
      <c r="DV42" s="102"/>
      <c r="DW42" s="102"/>
      <c r="DX42" s="102">
        <f>+DX40+DW41</f>
        <v>19.82365570904706</v>
      </c>
      <c r="DY42" s="102"/>
      <c r="DZ42" s="102">
        <f>+DZ40+DY41</f>
        <v>-0.47014076049866094</v>
      </c>
    </row>
    <row r="43" spans="1:130" x14ac:dyDescent="0.25">
      <c r="A43" s="108"/>
      <c r="B43" s="122"/>
      <c r="C43" s="108">
        <f>+B44-B42</f>
        <v>3.1400000000000006</v>
      </c>
      <c r="D43" s="123">
        <f>+C23</f>
        <v>-11</v>
      </c>
      <c r="E43" s="102">
        <f>+D43*(E$35/180)</f>
        <v>-0.19198621771937624</v>
      </c>
      <c r="F43" s="102">
        <f>+COS(E43)*C43</f>
        <v>3.0823093560256654</v>
      </c>
      <c r="G43" s="102"/>
      <c r="H43" s="102">
        <f>+SIN(E43)*C43</f>
        <v>-0.59914024548235079</v>
      </c>
      <c r="I43" s="102"/>
      <c r="K43" s="108"/>
      <c r="L43" s="122"/>
      <c r="M43" s="108">
        <f>+L44-L42</f>
        <v>0.39999999999999858</v>
      </c>
      <c r="N43" s="123">
        <f>+M23</f>
        <v>-20</v>
      </c>
      <c r="O43" s="102">
        <f>+N43*(O$35/180)</f>
        <v>-0.3490658503988659</v>
      </c>
      <c r="P43" s="102">
        <f>+COS(O43)*M43</f>
        <v>0.37587704831436203</v>
      </c>
      <c r="Q43" s="102"/>
      <c r="R43" s="102">
        <f>+SIN(O43)*M43</f>
        <v>-0.13680805733026699</v>
      </c>
      <c r="S43" s="102"/>
      <c r="U43" s="108"/>
      <c r="V43" s="122"/>
      <c r="W43" s="108">
        <f>+V44-V42</f>
        <v>2.7200000000000006</v>
      </c>
      <c r="X43" s="123">
        <f>+W23</f>
        <v>-6</v>
      </c>
      <c r="Y43" s="102">
        <f>+X43*(Y$35/180)</f>
        <v>-0.10471975511965978</v>
      </c>
      <c r="Z43" s="102">
        <f>+COS(Y43)*W43</f>
        <v>2.7050995554017039</v>
      </c>
      <c r="AA43" s="102"/>
      <c r="AB43" s="102">
        <f>+SIN(Y43)*W43</f>
        <v>-0.28431742008801753</v>
      </c>
      <c r="AC43" s="102"/>
      <c r="AE43" s="108"/>
      <c r="AF43" s="122"/>
      <c r="AG43" s="108">
        <f>+AF44-AF42</f>
        <v>4.3000000000000007</v>
      </c>
      <c r="AH43" s="123">
        <f>+AG23</f>
        <v>-6</v>
      </c>
      <c r="AI43" s="102">
        <f>+AH43*(AI$35/180)</f>
        <v>-0.10471975511965978</v>
      </c>
      <c r="AJ43" s="102">
        <f>+COS(AI43)*AG43</f>
        <v>4.2764441500835755</v>
      </c>
      <c r="AK43" s="102"/>
      <c r="AL43" s="102">
        <f>+SIN(AI43)*AG43</f>
        <v>-0.44947239205091</v>
      </c>
      <c r="AM43" s="102"/>
      <c r="AO43" s="108"/>
      <c r="AP43" s="122"/>
      <c r="AQ43" s="108">
        <f>+AP44-AP42</f>
        <v>0.96999999999999886</v>
      </c>
      <c r="AR43" s="123">
        <f>+AQ23</f>
        <v>-47</v>
      </c>
      <c r="AS43" s="102">
        <f>+AR43*(AS$35/180)</f>
        <v>-0.82030474843733492</v>
      </c>
      <c r="AT43" s="102">
        <f>+COS(AS43)*AQ43</f>
        <v>0.6615384092606228</v>
      </c>
      <c r="AU43" s="102"/>
      <c r="AV43" s="102">
        <f>+SIN(AS43)*AQ43</f>
        <v>-0.70941309057059454</v>
      </c>
      <c r="AW43" s="102"/>
      <c r="AY43" s="108"/>
      <c r="AZ43" s="122"/>
      <c r="BA43" s="108">
        <f>+AZ44-AZ42</f>
        <v>2.4499999999999993</v>
      </c>
      <c r="BB43" s="123">
        <f>+BA23</f>
        <v>3</v>
      </c>
      <c r="BC43" s="102">
        <f>+BB43*(BC$35/180)</f>
        <v>5.235987755982989E-2</v>
      </c>
      <c r="BD43" s="102">
        <f>+COS(BC43)*BA43</f>
        <v>2.4466423601487053</v>
      </c>
      <c r="BE43" s="102"/>
      <c r="BF43" s="102">
        <f>+SIN(BC43)*BA43</f>
        <v>0.12822309279521235</v>
      </c>
      <c r="BG43" s="102"/>
      <c r="BI43" s="108"/>
      <c r="BJ43" s="122"/>
      <c r="BK43" s="108">
        <f>+BJ44-BJ42</f>
        <v>0.35000000000000142</v>
      </c>
      <c r="BL43" s="123">
        <f>+BK23</f>
        <v>-5</v>
      </c>
      <c r="BM43" s="102">
        <f>+BL43*(BM$35/180)</f>
        <v>-8.7266462599716474E-2</v>
      </c>
      <c r="BN43" s="102">
        <f>+COS(BM43)*BK43</f>
        <v>0.34866814433211235</v>
      </c>
      <c r="BO43" s="102"/>
      <c r="BP43" s="102">
        <f>+SIN(BM43)*BK43</f>
        <v>-3.0504509961680481E-2</v>
      </c>
      <c r="BQ43" s="102"/>
      <c r="BS43" s="108"/>
      <c r="BT43" s="122"/>
      <c r="BU43" s="108">
        <f>+BT44-BT42</f>
        <v>4.8500000000000014</v>
      </c>
      <c r="BV43" s="123">
        <f>+BU23</f>
        <v>-5</v>
      </c>
      <c r="BW43" s="102">
        <f>+BV43*(BW$35/180)</f>
        <v>-8.7266462599716474E-2</v>
      </c>
      <c r="BX43" s="102">
        <f>+COS(BW43)*BU43</f>
        <v>4.8315442857449673</v>
      </c>
      <c r="BY43" s="102"/>
      <c r="BZ43" s="102">
        <f>+SIN(BW43)*BU43</f>
        <v>-0.4227053523261422</v>
      </c>
      <c r="CA43" s="102"/>
      <c r="CC43" s="108"/>
      <c r="CD43" s="122"/>
      <c r="CE43" s="108">
        <f>+CD44-CD42</f>
        <v>1.6999999999999993</v>
      </c>
      <c r="CF43" s="123">
        <f>+CE23</f>
        <v>-26</v>
      </c>
      <c r="CG43" s="102">
        <f>+CF43*(CG$35/180)</f>
        <v>-0.4537856055185257</v>
      </c>
      <c r="CH43" s="102">
        <f>+COS(CG43)*CE43</f>
        <v>1.5279498787085832</v>
      </c>
      <c r="CI43" s="102"/>
      <c r="CJ43" s="102">
        <f>+SIN(CG43)*CE43</f>
        <v>-0.74523094954143132</v>
      </c>
      <c r="CK43" s="102"/>
      <c r="CN43" s="108"/>
      <c r="CO43" s="122"/>
      <c r="CP43" s="108">
        <f>+CO44-CO42</f>
        <v>4.139999999999997</v>
      </c>
      <c r="CQ43" s="123">
        <f>+CP23</f>
        <v>-14</v>
      </c>
      <c r="CR43" s="102">
        <f>+CQ43*(CR$35/180)</f>
        <v>-0.24434609527920614</v>
      </c>
      <c r="CS43" s="102">
        <f>+COS(CR43)*CP43</f>
        <v>4.0170243067826226</v>
      </c>
      <c r="CT43" s="102"/>
      <c r="CU43" s="102">
        <f>+SIN(CR43)*CP43</f>
        <v>-1.0015566477826237</v>
      </c>
      <c r="CV43" s="102"/>
      <c r="CX43" s="108"/>
      <c r="CY43" s="122"/>
      <c r="CZ43" s="108">
        <f>+CY44-CY42</f>
        <v>1.4200000000000017</v>
      </c>
      <c r="DA43" s="123">
        <f>+CZ23</f>
        <v>0</v>
      </c>
      <c r="DB43" s="102">
        <f>+DA43*(DB$35/180)</f>
        <v>0</v>
      </c>
      <c r="DC43" s="102">
        <f>+COS(DB43)*CZ43</f>
        <v>1.4200000000000017</v>
      </c>
      <c r="DD43" s="102"/>
      <c r="DE43" s="102">
        <f>+SIN(DB43)*CZ43</f>
        <v>0</v>
      </c>
      <c r="DF43" s="102"/>
      <c r="DH43" s="108"/>
      <c r="DI43" s="122"/>
      <c r="DJ43" s="108">
        <f>+DI44-DI42</f>
        <v>2.6999999999999993</v>
      </c>
      <c r="DK43" s="123">
        <f>+DJ23</f>
        <v>0</v>
      </c>
      <c r="DL43" s="102">
        <f>+DK43*(DL$35/180)</f>
        <v>0</v>
      </c>
      <c r="DM43" s="102">
        <f>+COS(DL43)*DJ43</f>
        <v>2.6999999999999993</v>
      </c>
      <c r="DN43" s="102"/>
      <c r="DO43" s="102">
        <f>+SIN(DL43)*DJ43</f>
        <v>0</v>
      </c>
      <c r="DP43" s="102"/>
      <c r="DR43" s="108"/>
      <c r="DS43" s="122"/>
      <c r="DT43" s="108">
        <f>+DS44-DS42</f>
        <v>-19.940000000000001</v>
      </c>
      <c r="DU43" s="123">
        <f>+DT23</f>
        <v>0</v>
      </c>
      <c r="DV43" s="102">
        <f>+DU43*(DV$35/180)</f>
        <v>0</v>
      </c>
      <c r="DW43" s="102">
        <f>+COS(DV43)*DT43</f>
        <v>-19.940000000000001</v>
      </c>
      <c r="DX43" s="102"/>
      <c r="DY43" s="102">
        <f>+SIN(DV43)*DT43</f>
        <v>0</v>
      </c>
      <c r="DZ43" s="102"/>
    </row>
    <row r="44" spans="1:130" x14ac:dyDescent="0.25">
      <c r="A44" s="108">
        <v>5</v>
      </c>
      <c r="B44" s="122">
        <f>+B24</f>
        <v>9.32</v>
      </c>
      <c r="C44" s="108"/>
      <c r="D44" s="122"/>
      <c r="E44" s="102"/>
      <c r="F44" s="102"/>
      <c r="G44" s="102">
        <f>+G42+F43</f>
        <v>9.1121660623049117</v>
      </c>
      <c r="H44" s="102"/>
      <c r="I44" s="102">
        <f>+I42+H43</f>
        <v>-1.6964942456547729</v>
      </c>
      <c r="K44" s="108">
        <v>5</v>
      </c>
      <c r="L44" s="122">
        <f>+L24</f>
        <v>4.1999999999999993</v>
      </c>
      <c r="M44" s="108"/>
      <c r="N44" s="122"/>
      <c r="O44" s="102"/>
      <c r="P44" s="102"/>
      <c r="Q44" s="102">
        <f>+Q42+P43</f>
        <v>4.0699316415473916</v>
      </c>
      <c r="R44" s="102"/>
      <c r="S44" s="102">
        <f>+S42+R43</f>
        <v>-0.43615670314693511</v>
      </c>
      <c r="U44" s="108">
        <v>5</v>
      </c>
      <c r="V44" s="122">
        <f>+V24</f>
        <v>6</v>
      </c>
      <c r="W44" s="108"/>
      <c r="X44" s="122"/>
      <c r="Y44" s="102"/>
      <c r="Z44" s="102"/>
      <c r="AA44" s="102">
        <f>+AA42+Z43</f>
        <v>5.9252793898726521</v>
      </c>
      <c r="AB44" s="102"/>
      <c r="AC44" s="102">
        <f>+AC42+AB43</f>
        <v>-0.68477554640350113</v>
      </c>
      <c r="AE44" s="108">
        <v>5</v>
      </c>
      <c r="AF44" s="122">
        <f>+AF24</f>
        <v>10.3</v>
      </c>
      <c r="AG44" s="108"/>
      <c r="AH44" s="122"/>
      <c r="AI44" s="102"/>
      <c r="AJ44" s="102"/>
      <c r="AK44" s="102">
        <f>+AK42+AJ43</f>
        <v>10.143779323888744</v>
      </c>
      <c r="AL44" s="102"/>
      <c r="AM44" s="102">
        <f>+AM42+AL43</f>
        <v>-1.6610424091818321</v>
      </c>
      <c r="AO44" s="108">
        <v>5</v>
      </c>
      <c r="AP44" s="122">
        <f>+AP24</f>
        <v>3.8699999999999992</v>
      </c>
      <c r="AQ44" s="108"/>
      <c r="AR44" s="122"/>
      <c r="AS44" s="102"/>
      <c r="AT44" s="102"/>
      <c r="AU44" s="102">
        <f>+AU42+AT43</f>
        <v>2.7836146353561784</v>
      </c>
      <c r="AV44" s="102"/>
      <c r="AW44" s="102">
        <f>+AW42+AV43</f>
        <v>-1.7893645964892859</v>
      </c>
      <c r="AY44" s="108">
        <v>5</v>
      </c>
      <c r="AZ44" s="122">
        <f>+AZ24</f>
        <v>21.45</v>
      </c>
      <c r="BA44" s="108"/>
      <c r="BB44" s="122"/>
      <c r="BC44" s="102"/>
      <c r="BD44" s="102"/>
      <c r="BE44" s="102">
        <f>+BE42+BD43</f>
        <v>21.362319368481689</v>
      </c>
      <c r="BF44" s="102"/>
      <c r="BG44" s="102">
        <f>+BG42+BF43</f>
        <v>-0.2521333427714173</v>
      </c>
      <c r="BI44" s="108">
        <v>5</v>
      </c>
      <c r="BJ44" s="122">
        <f>+BJ24</f>
        <v>9.0500000000000007</v>
      </c>
      <c r="BK44" s="108"/>
      <c r="BL44" s="122"/>
      <c r="BM44" s="102"/>
      <c r="BN44" s="102"/>
      <c r="BO44" s="102">
        <f>+BO42+BN43</f>
        <v>8.8515518362106622</v>
      </c>
      <c r="BP44" s="102"/>
      <c r="BQ44" s="102">
        <f>+BQ42+BP43</f>
        <v>-1.0680340214506918</v>
      </c>
      <c r="BS44" s="108">
        <v>5</v>
      </c>
      <c r="BT44" s="122">
        <f>+BT24</f>
        <v>17.3</v>
      </c>
      <c r="BU44" s="108"/>
      <c r="BV44" s="122"/>
      <c r="BW44" s="102"/>
      <c r="BX44" s="102"/>
      <c r="BY44" s="102">
        <f>+BY42+BX43</f>
        <v>16.934842942089695</v>
      </c>
      <c r="BZ44" s="102"/>
      <c r="CA44" s="102">
        <f>+CA42+BZ43</f>
        <v>-1.8519031673844031</v>
      </c>
      <c r="CC44" s="108">
        <v>5</v>
      </c>
      <c r="CD44" s="122">
        <f>+CD24</f>
        <v>8.8999999999999986</v>
      </c>
      <c r="CE44" s="108"/>
      <c r="CF44" s="122"/>
      <c r="CG44" s="102"/>
      <c r="CH44" s="102"/>
      <c r="CI44" s="102">
        <f>+CI42+CH43</f>
        <v>8.6398516080398586</v>
      </c>
      <c r="CJ44" s="102"/>
      <c r="CK44" s="102">
        <f>+CK42+CJ43</f>
        <v>-1.3014615394163362</v>
      </c>
      <c r="CN44" s="108">
        <v>5</v>
      </c>
      <c r="CO44" s="122">
        <f>+CO24</f>
        <v>18.809999999999999</v>
      </c>
      <c r="CP44" s="108"/>
      <c r="CQ44" s="122"/>
      <c r="CR44" s="102"/>
      <c r="CS44" s="102"/>
      <c r="CT44" s="102">
        <f>+CT42+CS43</f>
        <v>18.329246698392428</v>
      </c>
      <c r="CU44" s="102"/>
      <c r="CV44" s="102">
        <f>+CV42+CU43</f>
        <v>-3.6940608452527259</v>
      </c>
      <c r="CX44" s="108">
        <v>5</v>
      </c>
      <c r="CY44" s="122">
        <f>+CY24</f>
        <v>8.870000000000001</v>
      </c>
      <c r="CZ44" s="108"/>
      <c r="DA44" s="122"/>
      <c r="DB44" s="102"/>
      <c r="DC44" s="102"/>
      <c r="DD44" s="102">
        <f>+DD42+DC43</f>
        <v>8.7498275770342229</v>
      </c>
      <c r="DE44" s="102"/>
      <c r="DF44" s="102">
        <f>+DF42+DE43</f>
        <v>-0.80900258703289529</v>
      </c>
      <c r="DH44" s="108">
        <v>5</v>
      </c>
      <c r="DI44" s="122">
        <f>+DI24</f>
        <v>12.2</v>
      </c>
      <c r="DJ44" s="108"/>
      <c r="DK44" s="122"/>
      <c r="DL44" s="102"/>
      <c r="DM44" s="102"/>
      <c r="DN44" s="102">
        <f>+DN42+DM43</f>
        <v>12.030699913236337</v>
      </c>
      <c r="DO44" s="102"/>
      <c r="DP44" s="102">
        <f>+DP42+DO43</f>
        <v>-1.5305812806733345</v>
      </c>
      <c r="DR44" s="108">
        <v>5</v>
      </c>
      <c r="DS44" s="122">
        <f>+DS24</f>
        <v>0</v>
      </c>
      <c r="DT44" s="108"/>
      <c r="DU44" s="122"/>
      <c r="DV44" s="102"/>
      <c r="DW44" s="102"/>
      <c r="DX44" s="102">
        <f>+DX42+DW43</f>
        <v>-0.11634429095294152</v>
      </c>
      <c r="DY44" s="102"/>
      <c r="DZ44" s="102">
        <f>+DZ42+DY43</f>
        <v>-0.47014076049866094</v>
      </c>
    </row>
    <row r="45" spans="1:130" x14ac:dyDescent="0.25">
      <c r="A45" s="108"/>
      <c r="B45" s="122"/>
      <c r="C45" s="108">
        <f>+B46-B44</f>
        <v>4.8999999999999986</v>
      </c>
      <c r="D45" s="122">
        <f>+C24</f>
        <v>-6</v>
      </c>
      <c r="E45" s="102">
        <f>+D45*(E$35/180)</f>
        <v>-0.10471975511965978</v>
      </c>
      <c r="F45" s="102">
        <f>+COS(E45)*C45</f>
        <v>4.8731572873045375</v>
      </c>
      <c r="G45" s="102"/>
      <c r="H45" s="102">
        <f>+SIN(E45)*C45</f>
        <v>-0.51218947001150184</v>
      </c>
      <c r="I45" s="102"/>
      <c r="K45" s="108"/>
      <c r="L45" s="122"/>
      <c r="M45" s="108">
        <f>+L46-L44</f>
        <v>2.6000000000000014</v>
      </c>
      <c r="N45" s="122">
        <f>+M24</f>
        <v>-13</v>
      </c>
      <c r="O45" s="102">
        <f>+N45*(O$35/180)</f>
        <v>-0.22689280275926285</v>
      </c>
      <c r="P45" s="102">
        <f>+COS(O45)*M45</f>
        <v>2.533362168441613</v>
      </c>
      <c r="Q45" s="102"/>
      <c r="R45" s="102">
        <f>+SIN(O45)*M45</f>
        <v>-0.58487274129404931</v>
      </c>
      <c r="S45" s="102"/>
      <c r="U45" s="108"/>
      <c r="V45" s="122"/>
      <c r="W45" s="108">
        <f>+V46-V44</f>
        <v>1.3000000000000007</v>
      </c>
      <c r="X45" s="122">
        <f>+W24</f>
        <v>-15</v>
      </c>
      <c r="Y45" s="102">
        <f>+X45*(Y$35/180)</f>
        <v>-0.26179938779914941</v>
      </c>
      <c r="Z45" s="102">
        <f>+COS(Y45)*W45</f>
        <v>1.2557035741757896</v>
      </c>
      <c r="AA45" s="102"/>
      <c r="AB45" s="102">
        <f>+SIN(Y45)*W45</f>
        <v>-0.33646475863327713</v>
      </c>
      <c r="AC45" s="102"/>
      <c r="AE45" s="108"/>
      <c r="AF45" s="122"/>
      <c r="AG45" s="108">
        <f>+AF46-AF44</f>
        <v>5.5999999999999979</v>
      </c>
      <c r="AH45" s="122">
        <f>+AG24</f>
        <v>-2</v>
      </c>
      <c r="AI45" s="102">
        <f>+AH45*(AI$35/180)</f>
        <v>-3.4906585039886591E-2</v>
      </c>
      <c r="AJ45" s="102">
        <f>+COS(AI45)*AG45</f>
        <v>5.5965886313069344</v>
      </c>
      <c r="AK45" s="102"/>
      <c r="AL45" s="102">
        <f>+SIN(AI45)*AG45</f>
        <v>-0.19543718153400536</v>
      </c>
      <c r="AM45" s="102"/>
      <c r="AO45" s="108"/>
      <c r="AP45" s="122"/>
      <c r="AQ45" s="108">
        <f>+AP46-AP44</f>
        <v>1.2800000000000011</v>
      </c>
      <c r="AR45" s="122">
        <f>+AQ24</f>
        <v>-18</v>
      </c>
      <c r="AS45" s="102">
        <f>+AR45*(AS$35/180)</f>
        <v>-0.31415926535897931</v>
      </c>
      <c r="AT45" s="102">
        <f>+COS(AS45)*AQ45</f>
        <v>1.2173523408577975</v>
      </c>
      <c r="AU45" s="102"/>
      <c r="AV45" s="102">
        <f>+SIN(AS45)*AQ45</f>
        <v>-0.39554175279993303</v>
      </c>
      <c r="AW45" s="102"/>
      <c r="AY45" s="108"/>
      <c r="AZ45" s="122"/>
      <c r="BA45" s="108">
        <f>+AZ46-AZ44</f>
        <v>0.65000000000000213</v>
      </c>
      <c r="BB45" s="122">
        <f>+BA24</f>
        <v>-22</v>
      </c>
      <c r="BC45" s="102">
        <f>+BB45*(BC$35/180)</f>
        <v>-0.38397243543875248</v>
      </c>
      <c r="BD45" s="102">
        <f>+COS(BC45)*BA45</f>
        <v>0.6026695054684138</v>
      </c>
      <c r="BE45" s="102"/>
      <c r="BF45" s="102">
        <f>+SIN(BC45)*BA45</f>
        <v>-0.2434942857203436</v>
      </c>
      <c r="BG45" s="102"/>
      <c r="BI45" s="108"/>
      <c r="BJ45" s="122"/>
      <c r="BK45" s="108">
        <f>+BJ46-BJ44</f>
        <v>13.849999999999998</v>
      </c>
      <c r="BL45" s="122">
        <f>+BK24</f>
        <v>-10</v>
      </c>
      <c r="BM45" s="102">
        <f>+BL45*(BM$35/180)</f>
        <v>-0.17453292519943295</v>
      </c>
      <c r="BN45" s="102">
        <f>+COS(BM45)*BK45</f>
        <v>13.63958737921908</v>
      </c>
      <c r="BO45" s="102"/>
      <c r="BP45" s="102">
        <f>+SIN(BM45)*BK45</f>
        <v>-2.4050272606869849</v>
      </c>
      <c r="BQ45" s="102"/>
      <c r="BS45" s="108"/>
      <c r="BT45" s="122"/>
      <c r="BU45" s="108">
        <f>+BT46-BT44</f>
        <v>4.6999999999999993</v>
      </c>
      <c r="BV45" s="122">
        <f>+BU24</f>
        <v>0</v>
      </c>
      <c r="BW45" s="102">
        <f>+BV45*(BW$35/180)</f>
        <v>0</v>
      </c>
      <c r="BX45" s="102">
        <f>+COS(BW45)*BU45</f>
        <v>4.6999999999999993</v>
      </c>
      <c r="BY45" s="102"/>
      <c r="BZ45" s="102">
        <f>+SIN(BW45)*BU45</f>
        <v>0</v>
      </c>
      <c r="CA45" s="102"/>
      <c r="CC45" s="108"/>
      <c r="CD45" s="122"/>
      <c r="CE45" s="108">
        <f>+CD46-CD44</f>
        <v>2.9000000000000021</v>
      </c>
      <c r="CF45" s="122">
        <f>+CE24</f>
        <v>-5</v>
      </c>
      <c r="CG45" s="102">
        <f>+CF45*(CG$35/180)</f>
        <v>-8.7266462599716474E-2</v>
      </c>
      <c r="CH45" s="102">
        <f>+COS(CG45)*CE45</f>
        <v>2.8889646244660643</v>
      </c>
      <c r="CI45" s="102"/>
      <c r="CJ45" s="102">
        <f>+SIN(CG45)*CE45</f>
        <v>-0.25275165396820887</v>
      </c>
      <c r="CK45" s="102"/>
      <c r="CN45" s="108"/>
      <c r="CO45" s="122"/>
      <c r="CP45" s="108">
        <f>+CO46-CO44</f>
        <v>8.7500000000000036</v>
      </c>
      <c r="CQ45" s="122">
        <f>+CP24</f>
        <v>-4</v>
      </c>
      <c r="CR45" s="102">
        <f>+CQ45*(CR$35/180)</f>
        <v>-6.9813170079773182E-2</v>
      </c>
      <c r="CS45" s="102">
        <f>+COS(CR45)*CP45</f>
        <v>8.7286854397734661</v>
      </c>
      <c r="CT45" s="102"/>
      <c r="CU45" s="102">
        <f>+SIN(CR45)*CP45</f>
        <v>-0.61036914526109665</v>
      </c>
      <c r="CV45" s="102"/>
      <c r="CX45" s="108"/>
      <c r="CY45" s="122"/>
      <c r="CZ45" s="108">
        <f>+CY46-CY44</f>
        <v>0.42999999999999972</v>
      </c>
      <c r="DA45" s="122">
        <f>+CZ24</f>
        <v>-3</v>
      </c>
      <c r="DB45" s="102">
        <f>+DA45*(DB$35/180)</f>
        <v>-5.235987755982989E-2</v>
      </c>
      <c r="DC45" s="102">
        <f>+COS(DB45)*CZ45</f>
        <v>0.42941069994446646</v>
      </c>
      <c r="DD45" s="102"/>
      <c r="DE45" s="102">
        <f>+SIN(DB45)*CZ45</f>
        <v>-2.2504461184465835E-2</v>
      </c>
      <c r="DF45" s="102"/>
      <c r="DH45" s="108"/>
      <c r="DI45" s="122"/>
      <c r="DJ45" s="108">
        <f>+DI46-DI44</f>
        <v>4.8000000000000007</v>
      </c>
      <c r="DK45" s="122">
        <f>+DJ24</f>
        <v>-10</v>
      </c>
      <c r="DL45" s="102">
        <f>+DK45*(DL$35/180)</f>
        <v>-0.17453292519943295</v>
      </c>
      <c r="DM45" s="102">
        <f>+COS(DL45)*DJ45</f>
        <v>4.7270772144585989</v>
      </c>
      <c r="DN45" s="102"/>
      <c r="DO45" s="102">
        <f>+SIN(DL45)*DJ45</f>
        <v>-0.8335112528012657</v>
      </c>
      <c r="DP45" s="102"/>
      <c r="DR45" s="108"/>
      <c r="DS45" s="122"/>
      <c r="DT45" s="108">
        <f>+DS46-DS44</f>
        <v>0</v>
      </c>
      <c r="DU45" s="122">
        <f>+DT24</f>
        <v>0</v>
      </c>
      <c r="DV45" s="102">
        <f>+DU45*(DV$35/180)</f>
        <v>0</v>
      </c>
      <c r="DW45" s="102">
        <f>+COS(DV45)*DT45</f>
        <v>0</v>
      </c>
      <c r="DX45" s="102"/>
      <c r="DY45" s="102">
        <f>+SIN(DV45)*DT45</f>
        <v>0</v>
      </c>
      <c r="DZ45" s="102"/>
    </row>
    <row r="46" spans="1:130" x14ac:dyDescent="0.25">
      <c r="A46" s="108">
        <v>6</v>
      </c>
      <c r="B46" s="122">
        <f>+B25</f>
        <v>14.219999999999999</v>
      </c>
      <c r="C46" s="108"/>
      <c r="D46" s="131"/>
      <c r="E46" s="102"/>
      <c r="F46" s="102"/>
      <c r="G46" s="102">
        <f>+G44+F45</f>
        <v>13.985323349609448</v>
      </c>
      <c r="H46" s="102"/>
      <c r="I46" s="102">
        <f>+I44+H45</f>
        <v>-2.2086837156662749</v>
      </c>
      <c r="K46" s="108">
        <v>6</v>
      </c>
      <c r="L46" s="122">
        <f>+L25</f>
        <v>6.8000000000000007</v>
      </c>
      <c r="M46" s="108"/>
      <c r="N46" s="131"/>
      <c r="O46" s="102"/>
      <c r="P46" s="102"/>
      <c r="Q46" s="102">
        <f>+Q44+P45</f>
        <v>6.6032938099890046</v>
      </c>
      <c r="R46" s="102"/>
      <c r="S46" s="102">
        <f>+S44+R45</f>
        <v>-1.0210294444409844</v>
      </c>
      <c r="U46" s="108">
        <v>6</v>
      </c>
      <c r="V46" s="122">
        <f>+V25</f>
        <v>7.3000000000000007</v>
      </c>
      <c r="W46" s="108"/>
      <c r="X46" s="131"/>
      <c r="Y46" s="102"/>
      <c r="Z46" s="102"/>
      <c r="AA46" s="102">
        <f>+AA44+Z45</f>
        <v>7.1809829640484413</v>
      </c>
      <c r="AB46" s="102"/>
      <c r="AC46" s="102">
        <f>+AC44+AB45</f>
        <v>-1.0212403050367782</v>
      </c>
      <c r="AE46" s="108">
        <v>6</v>
      </c>
      <c r="AF46" s="122">
        <f>+AF25</f>
        <v>15.899999999999999</v>
      </c>
      <c r="AG46" s="108"/>
      <c r="AH46" s="131"/>
      <c r="AI46" s="102"/>
      <c r="AJ46" s="102"/>
      <c r="AK46" s="102">
        <f>+AK44+AJ45</f>
        <v>15.740367955195678</v>
      </c>
      <c r="AL46" s="102"/>
      <c r="AM46" s="102">
        <f>+AM44+AL45</f>
        <v>-1.8564795907158373</v>
      </c>
      <c r="AO46" s="108">
        <v>6</v>
      </c>
      <c r="AP46" s="122">
        <f>+AP25</f>
        <v>5.15</v>
      </c>
      <c r="AQ46" s="108"/>
      <c r="AR46" s="131"/>
      <c r="AS46" s="102"/>
      <c r="AT46" s="102"/>
      <c r="AU46" s="102">
        <f>+AU44+AT45</f>
        <v>4.0009669762139755</v>
      </c>
      <c r="AV46" s="102"/>
      <c r="AW46" s="102">
        <f>+AW44+AV45</f>
        <v>-2.1849063492892191</v>
      </c>
      <c r="AY46" s="108">
        <v>6</v>
      </c>
      <c r="AZ46" s="122">
        <f>+AZ25</f>
        <v>22.1</v>
      </c>
      <c r="BA46" s="108"/>
      <c r="BB46" s="131"/>
      <c r="BC46" s="102"/>
      <c r="BD46" s="102"/>
      <c r="BE46" s="102">
        <f>+BE44+BD45</f>
        <v>21.964988873950102</v>
      </c>
      <c r="BF46" s="102"/>
      <c r="BG46" s="102">
        <f>+BG44+BF45</f>
        <v>-0.4956276284917609</v>
      </c>
      <c r="BI46" s="108">
        <v>6</v>
      </c>
      <c r="BJ46" s="122">
        <f>+BJ25</f>
        <v>22.9</v>
      </c>
      <c r="BK46" s="108"/>
      <c r="BL46" s="131"/>
      <c r="BM46" s="102"/>
      <c r="BN46" s="102"/>
      <c r="BO46" s="102">
        <f>+BO44+BN45</f>
        <v>22.49113921542974</v>
      </c>
      <c r="BP46" s="102"/>
      <c r="BQ46" s="102">
        <f>+BQ44+BP45</f>
        <v>-3.4730612821376767</v>
      </c>
      <c r="BS46" s="108">
        <v>6</v>
      </c>
      <c r="BT46" s="122">
        <f>+BT25</f>
        <v>22</v>
      </c>
      <c r="BU46" s="108"/>
      <c r="BV46" s="131"/>
      <c r="BW46" s="102"/>
      <c r="BX46" s="102"/>
      <c r="BY46" s="102">
        <f>+BY44+BX45</f>
        <v>21.634842942089694</v>
      </c>
      <c r="BZ46" s="102"/>
      <c r="CA46" s="102">
        <f>+CA44+BZ45</f>
        <v>-1.8519031673844031</v>
      </c>
      <c r="CC46" s="108">
        <v>6</v>
      </c>
      <c r="CD46" s="122">
        <f>+CD25</f>
        <v>11.8</v>
      </c>
      <c r="CE46" s="108"/>
      <c r="CF46" s="131"/>
      <c r="CG46" s="102"/>
      <c r="CH46" s="102"/>
      <c r="CI46" s="102">
        <f>+CI44+CH45</f>
        <v>11.528816232505923</v>
      </c>
      <c r="CJ46" s="102"/>
      <c r="CK46" s="102">
        <f>+CK44+CJ45</f>
        <v>-1.5542131933845451</v>
      </c>
      <c r="CN46" s="108">
        <v>6</v>
      </c>
      <c r="CO46" s="122">
        <f>+CO25</f>
        <v>27.560000000000002</v>
      </c>
      <c r="CP46" s="108"/>
      <c r="CQ46" s="131"/>
      <c r="CR46" s="102"/>
      <c r="CS46" s="102"/>
      <c r="CT46" s="102">
        <f>+CT44+CS45</f>
        <v>27.057932138165896</v>
      </c>
      <c r="CU46" s="102"/>
      <c r="CV46" s="102">
        <f>+CV44+CU45</f>
        <v>-4.3044299905138228</v>
      </c>
      <c r="CX46" s="108">
        <v>6</v>
      </c>
      <c r="CY46" s="122">
        <f>+CY25</f>
        <v>9.3000000000000007</v>
      </c>
      <c r="CZ46" s="108"/>
      <c r="DA46" s="131"/>
      <c r="DB46" s="102"/>
      <c r="DC46" s="102"/>
      <c r="DD46" s="102">
        <f>+DD44+DC45</f>
        <v>9.1792382769786887</v>
      </c>
      <c r="DE46" s="102"/>
      <c r="DF46" s="102">
        <f>+DF44+DE45</f>
        <v>-0.8315070482173611</v>
      </c>
      <c r="DH46" s="108">
        <v>6</v>
      </c>
      <c r="DI46" s="122">
        <f>+DI25</f>
        <v>17</v>
      </c>
      <c r="DJ46" s="108"/>
      <c r="DK46" s="131"/>
      <c r="DL46" s="102"/>
      <c r="DM46" s="102"/>
      <c r="DN46" s="102">
        <f>+DN44+DM45</f>
        <v>16.757777127694936</v>
      </c>
      <c r="DO46" s="102"/>
      <c r="DP46" s="102">
        <f>+DP44+DO45</f>
        <v>-2.3640925334746004</v>
      </c>
      <c r="DR46" s="108">
        <v>6</v>
      </c>
      <c r="DS46" s="122">
        <f>+DS25</f>
        <v>0</v>
      </c>
      <c r="DT46" s="108"/>
      <c r="DU46" s="131"/>
      <c r="DV46" s="102"/>
      <c r="DW46" s="102"/>
      <c r="DX46" s="102">
        <f>+DX44+DW45</f>
        <v>-0.11634429095294152</v>
      </c>
      <c r="DY46" s="102"/>
      <c r="DZ46" s="102">
        <f>+DZ44+DY45</f>
        <v>-0.47014076049866094</v>
      </c>
    </row>
    <row r="47" spans="1:130" x14ac:dyDescent="0.25">
      <c r="A47" s="108"/>
      <c r="B47" s="131"/>
      <c r="C47" s="108">
        <f>+B48-B46</f>
        <v>9.75</v>
      </c>
      <c r="D47" s="131">
        <f>+C25</f>
        <v>-4</v>
      </c>
      <c r="E47" s="102">
        <f>+D47*(E$35/180)</f>
        <v>-6.9813170079773182E-2</v>
      </c>
      <c r="F47" s="102">
        <f>+COS(E47)*C47</f>
        <v>9.7262494900332861</v>
      </c>
      <c r="G47" s="102"/>
      <c r="H47" s="102">
        <f>+SIN(E47)*C47</f>
        <v>-0.68012561900522173</v>
      </c>
      <c r="I47" s="102"/>
      <c r="K47" s="108"/>
      <c r="L47" s="131"/>
      <c r="M47" s="108">
        <f>+L48-L46</f>
        <v>1.1600000000000001</v>
      </c>
      <c r="N47" s="131">
        <f>+M25</f>
        <v>-20</v>
      </c>
      <c r="O47" s="102">
        <f>+N47*(O$35/180)</f>
        <v>-0.3490658503988659</v>
      </c>
      <c r="P47" s="102">
        <f>+COS(O47)*M47</f>
        <v>1.0900434401116539</v>
      </c>
      <c r="Q47" s="102"/>
      <c r="R47" s="102">
        <f>+SIN(O47)*M47</f>
        <v>-0.39674336625777573</v>
      </c>
      <c r="S47" s="102"/>
      <c r="U47" s="108"/>
      <c r="V47" s="131"/>
      <c r="W47" s="108">
        <f>+V48-V46</f>
        <v>-7.3000000000000007</v>
      </c>
      <c r="X47" s="131">
        <f>+W25</f>
        <v>0</v>
      </c>
      <c r="Y47" s="102">
        <f>+X47*(Y$35/180)</f>
        <v>0</v>
      </c>
      <c r="Z47" s="102">
        <f>+COS(Y47)*W47</f>
        <v>-7.3000000000000007</v>
      </c>
      <c r="AA47" s="102"/>
      <c r="AB47" s="102">
        <f>+SIN(Y47)*W47</f>
        <v>0</v>
      </c>
      <c r="AC47" s="102"/>
      <c r="AE47" s="108"/>
      <c r="AF47" s="131"/>
      <c r="AG47" s="108">
        <f>+AF48-AF46</f>
        <v>5.16</v>
      </c>
      <c r="AH47" s="131">
        <f>+AG25</f>
        <v>-5</v>
      </c>
      <c r="AI47" s="102">
        <f>+AH47*(AI$35/180)</f>
        <v>-8.7266462599716474E-2</v>
      </c>
      <c r="AJ47" s="102">
        <f>+COS(AI47)*AG47</f>
        <v>5.1403646421534068</v>
      </c>
      <c r="AK47" s="102"/>
      <c r="AL47" s="102">
        <f>+SIN(AI47)*AG47</f>
        <v>-0.44972363257791614</v>
      </c>
      <c r="AM47" s="102"/>
      <c r="AO47" s="108"/>
      <c r="AP47" s="131"/>
      <c r="AQ47" s="108">
        <f>+AP48-AP46</f>
        <v>-5.15</v>
      </c>
      <c r="AR47" s="131">
        <f>+AQ25</f>
        <v>0</v>
      </c>
      <c r="AS47" s="102">
        <f>+AR47*(AS$35/180)</f>
        <v>0</v>
      </c>
      <c r="AT47" s="102">
        <f>+COS(AS47)*AQ47</f>
        <v>-5.15</v>
      </c>
      <c r="AU47" s="102"/>
      <c r="AV47" s="102">
        <f>+SIN(AS47)*AQ47</f>
        <v>0</v>
      </c>
      <c r="AW47" s="102"/>
      <c r="AY47" s="108"/>
      <c r="AZ47" s="131"/>
      <c r="BA47" s="108">
        <f>+AZ48-AZ46</f>
        <v>1.5999999999999979</v>
      </c>
      <c r="BB47" s="131">
        <f>+BA25</f>
        <v>-10</v>
      </c>
      <c r="BC47" s="102">
        <f>+BB47*(BC$35/180)</f>
        <v>-0.17453292519943295</v>
      </c>
      <c r="BD47" s="102">
        <f>+COS(BC47)*BA47</f>
        <v>1.5756924048195307</v>
      </c>
      <c r="BE47" s="102"/>
      <c r="BF47" s="102">
        <f>+SIN(BC47)*BA47</f>
        <v>-0.27783708426708814</v>
      </c>
      <c r="BG47" s="102"/>
      <c r="BI47" s="108"/>
      <c r="BJ47" s="131"/>
      <c r="BK47" s="108">
        <f>+BJ48-BJ46</f>
        <v>-22.9</v>
      </c>
      <c r="BL47" s="131">
        <f>+BK25</f>
        <v>0</v>
      </c>
      <c r="BM47" s="102">
        <f>+BL47*(BM$35/180)</f>
        <v>0</v>
      </c>
      <c r="BN47" s="102">
        <f>+COS(BM47)*BK47</f>
        <v>-22.9</v>
      </c>
      <c r="BO47" s="102"/>
      <c r="BP47" s="102">
        <f>+SIN(BM47)*BK47</f>
        <v>0</v>
      </c>
      <c r="BQ47" s="102"/>
      <c r="BS47" s="108"/>
      <c r="BT47" s="131"/>
      <c r="BU47" s="108">
        <f>+BT48-BT46</f>
        <v>0.71999999999999886</v>
      </c>
      <c r="BV47" s="131">
        <f>+BU25</f>
        <v>-19</v>
      </c>
      <c r="BW47" s="102">
        <f>+BV47*(BW$35/180)</f>
        <v>-0.33161255787892263</v>
      </c>
      <c r="BX47" s="102">
        <f>+COS(BW47)*BU47</f>
        <v>0.68077337443150709</v>
      </c>
      <c r="BY47" s="102"/>
      <c r="BZ47" s="102">
        <f>+SIN(BW47)*BU47</f>
        <v>-0.23440907120915244</v>
      </c>
      <c r="CA47" s="102"/>
      <c r="CC47" s="108"/>
      <c r="CD47" s="131"/>
      <c r="CE47" s="108">
        <f>+CD48-CD46</f>
        <v>24.099999999999998</v>
      </c>
      <c r="CF47" s="131">
        <f>+CE25</f>
        <v>0</v>
      </c>
      <c r="CG47" s="102">
        <f>+CF47*(CG$35/180)</f>
        <v>0</v>
      </c>
      <c r="CH47" s="102">
        <f>+COS(CG47)*CE47</f>
        <v>24.099999999999998</v>
      </c>
      <c r="CI47" s="102"/>
      <c r="CJ47" s="102">
        <f>+SIN(CG47)*CE47</f>
        <v>0</v>
      </c>
      <c r="CK47" s="102"/>
      <c r="CN47" s="108"/>
      <c r="CO47" s="131"/>
      <c r="CP47" s="108">
        <f>+CO48-CO46</f>
        <v>0.11999999999999744</v>
      </c>
      <c r="CQ47" s="131">
        <f>+CP25</f>
        <v>-8</v>
      </c>
      <c r="CR47" s="102">
        <f>+CQ47*(CR$35/180)</f>
        <v>-0.13962634015954636</v>
      </c>
      <c r="CS47" s="102">
        <f>+COS(CR47)*CP47</f>
        <v>0.11883216824898592</v>
      </c>
      <c r="CT47" s="102"/>
      <c r="CU47" s="102">
        <f>+SIN(CR47)*CP47</f>
        <v>-1.6700772115207495E-2</v>
      </c>
      <c r="CV47" s="102"/>
      <c r="CX47" s="108"/>
      <c r="CY47" s="131"/>
      <c r="CZ47" s="108">
        <f>+CY48-CY46</f>
        <v>0.5</v>
      </c>
      <c r="DA47" s="131">
        <f>+CZ25</f>
        <v>-46</v>
      </c>
      <c r="DB47" s="102">
        <f>+DA47*(DB$35/180)</f>
        <v>-0.8028514559173916</v>
      </c>
      <c r="DC47" s="102">
        <f>+COS(DB47)*CZ47</f>
        <v>0.34732918522949863</v>
      </c>
      <c r="DD47" s="102"/>
      <c r="DE47" s="102">
        <f>+SIN(DB47)*CZ47</f>
        <v>-0.35966990016932554</v>
      </c>
      <c r="DF47" s="102"/>
      <c r="DH47" s="108"/>
      <c r="DI47" s="131"/>
      <c r="DJ47" s="108">
        <f>+DI48-DI46</f>
        <v>-17</v>
      </c>
      <c r="DK47" s="131">
        <f>+DJ25</f>
        <v>0</v>
      </c>
      <c r="DL47" s="102">
        <f>+DK47*(DL$35/180)</f>
        <v>0</v>
      </c>
      <c r="DM47" s="102">
        <f>+COS(DL47)*DJ47</f>
        <v>-17</v>
      </c>
      <c r="DN47" s="102"/>
      <c r="DO47" s="102">
        <f>+SIN(DL47)*DJ47</f>
        <v>0</v>
      </c>
      <c r="DP47" s="102"/>
      <c r="DR47" s="108"/>
      <c r="DS47" s="131"/>
      <c r="DT47" s="108">
        <f>+DS48-DS46</f>
        <v>0</v>
      </c>
      <c r="DU47" s="131">
        <f>+DT25</f>
        <v>0</v>
      </c>
      <c r="DV47" s="102">
        <f>+DU47*(DV$35/180)</f>
        <v>0</v>
      </c>
      <c r="DW47" s="102">
        <f>+COS(DV47)*DT47</f>
        <v>0</v>
      </c>
      <c r="DX47" s="102"/>
      <c r="DY47" s="102">
        <f>+SIN(DV47)*DT47</f>
        <v>0</v>
      </c>
      <c r="DZ47" s="102"/>
    </row>
    <row r="48" spans="1:130" x14ac:dyDescent="0.25">
      <c r="A48" s="108">
        <v>7</v>
      </c>
      <c r="B48" s="131">
        <f>+B26</f>
        <v>23.97</v>
      </c>
      <c r="D48" s="131"/>
      <c r="E48" s="102"/>
      <c r="F48" s="102"/>
      <c r="G48" s="102">
        <f>+G46+F47</f>
        <v>23.711572839642734</v>
      </c>
      <c r="H48" s="102"/>
      <c r="I48" s="102">
        <f>+I46+H47</f>
        <v>-2.8888093346714965</v>
      </c>
      <c r="K48" s="108">
        <v>7</v>
      </c>
      <c r="L48" s="131">
        <f>+L26</f>
        <v>7.9600000000000009</v>
      </c>
      <c r="N48" s="131"/>
      <c r="O48" s="102"/>
      <c r="P48" s="102"/>
      <c r="Q48" s="102">
        <f>+Q46+P47</f>
        <v>7.6933372501006581</v>
      </c>
      <c r="R48" s="102"/>
      <c r="S48" s="102">
        <f>+S46+R47</f>
        <v>-1.4177728106987602</v>
      </c>
      <c r="U48" s="108">
        <v>7</v>
      </c>
      <c r="V48" s="131">
        <f>+V26</f>
        <v>0</v>
      </c>
      <c r="X48" s="131"/>
      <c r="Y48" s="102"/>
      <c r="Z48" s="102"/>
      <c r="AA48" s="102">
        <f>+AA46+Z47</f>
        <v>-0.11901703595155944</v>
      </c>
      <c r="AB48" s="102"/>
      <c r="AC48" s="102">
        <f>+AC46+AB47</f>
        <v>-1.0212403050367782</v>
      </c>
      <c r="AE48" s="108">
        <v>7</v>
      </c>
      <c r="AF48" s="131">
        <f>+AF26</f>
        <v>21.06</v>
      </c>
      <c r="AH48" s="131"/>
      <c r="AI48" s="102"/>
      <c r="AJ48" s="102"/>
      <c r="AK48" s="102">
        <f>+AK46+AJ47</f>
        <v>20.880732597349084</v>
      </c>
      <c r="AL48" s="102"/>
      <c r="AM48" s="102">
        <f>+AM46+AL47</f>
        <v>-2.3062032232937533</v>
      </c>
      <c r="AO48" s="108">
        <v>7</v>
      </c>
      <c r="AP48" s="131">
        <f>+AP26</f>
        <v>0</v>
      </c>
      <c r="AR48" s="131"/>
      <c r="AS48" s="102"/>
      <c r="AT48" s="102"/>
      <c r="AU48" s="102">
        <f>+AU46+AT47</f>
        <v>-1.1490330237860249</v>
      </c>
      <c r="AV48" s="102"/>
      <c r="AW48" s="102">
        <f>+AW46+AV47</f>
        <v>-2.1849063492892191</v>
      </c>
      <c r="AY48" s="108">
        <v>7</v>
      </c>
      <c r="AZ48" s="131">
        <f>+AZ26</f>
        <v>23.7</v>
      </c>
      <c r="BB48" s="131"/>
      <c r="BC48" s="102"/>
      <c r="BD48" s="102"/>
      <c r="BE48" s="102">
        <f>+BE46+BD47</f>
        <v>23.540681278769632</v>
      </c>
      <c r="BF48" s="102"/>
      <c r="BG48" s="102">
        <f>+BG46+BF47</f>
        <v>-0.77346471275884898</v>
      </c>
      <c r="BI48" s="108">
        <v>7</v>
      </c>
      <c r="BJ48" s="131">
        <f>+BJ26</f>
        <v>0</v>
      </c>
      <c r="BL48" s="131"/>
      <c r="BM48" s="102"/>
      <c r="BN48" s="102"/>
      <c r="BO48" s="102">
        <f>+BO46+BN47</f>
        <v>-0.40886078457025832</v>
      </c>
      <c r="BP48" s="102"/>
      <c r="BQ48" s="102">
        <f>+BQ46+BP47</f>
        <v>-3.4730612821376767</v>
      </c>
      <c r="BS48" s="108">
        <v>7</v>
      </c>
      <c r="BT48" s="131">
        <f>+BT26</f>
        <v>22.72</v>
      </c>
      <c r="BV48" s="131"/>
      <c r="BW48" s="102"/>
      <c r="BX48" s="102"/>
      <c r="BY48" s="102">
        <f>+BY46+BX47</f>
        <v>22.315616316521201</v>
      </c>
      <c r="BZ48" s="102"/>
      <c r="CA48" s="102">
        <f>+CA46+BZ47</f>
        <v>-2.0863122385935555</v>
      </c>
      <c r="CC48" s="108">
        <v>7</v>
      </c>
      <c r="CD48" s="131">
        <f>+CD26</f>
        <v>35.9</v>
      </c>
      <c r="CF48" s="131"/>
      <c r="CG48" s="102"/>
      <c r="CH48" s="102"/>
      <c r="CI48" s="102">
        <f>+CI46+CH47</f>
        <v>35.628816232505919</v>
      </c>
      <c r="CJ48" s="102"/>
      <c r="CK48" s="102">
        <f>+CK46+CJ47</f>
        <v>-1.5542131933845451</v>
      </c>
      <c r="CN48" s="108">
        <v>7</v>
      </c>
      <c r="CO48" s="131">
        <f>+CO26</f>
        <v>27.68</v>
      </c>
      <c r="CQ48" s="131"/>
      <c r="CR48" s="102"/>
      <c r="CS48" s="102"/>
      <c r="CT48" s="102">
        <f>+CT46+CS47</f>
        <v>27.176764306414881</v>
      </c>
      <c r="CU48" s="102"/>
      <c r="CV48" s="102">
        <f>+CV46+CU47</f>
        <v>-4.3211307626290303</v>
      </c>
      <c r="CX48" s="108">
        <v>7</v>
      </c>
      <c r="CY48" s="131">
        <f>+CY26</f>
        <v>9.8000000000000007</v>
      </c>
      <c r="DA48" s="131"/>
      <c r="DB48" s="102"/>
      <c r="DC48" s="102"/>
      <c r="DD48" s="102">
        <f>+DD46+DC47</f>
        <v>9.5265674622081882</v>
      </c>
      <c r="DE48" s="102"/>
      <c r="DF48" s="102">
        <f>+DF46+DE47</f>
        <v>-1.1911769483866865</v>
      </c>
      <c r="DH48" s="108">
        <v>7</v>
      </c>
      <c r="DI48" s="131">
        <f>+DI26</f>
        <v>0</v>
      </c>
      <c r="DK48" s="131"/>
      <c r="DL48" s="102"/>
      <c r="DM48" s="102"/>
      <c r="DN48" s="102">
        <f>+DN46+DM47</f>
        <v>-0.24222287230506367</v>
      </c>
      <c r="DO48" s="102"/>
      <c r="DP48" s="102">
        <f>+DP46+DO47</f>
        <v>-2.3640925334746004</v>
      </c>
      <c r="DR48" s="108">
        <v>7</v>
      </c>
      <c r="DS48" s="131">
        <f>+DS26</f>
        <v>0</v>
      </c>
      <c r="DU48" s="131"/>
      <c r="DV48" s="102"/>
      <c r="DW48" s="102"/>
      <c r="DX48" s="102">
        <f>+DX46+DW47</f>
        <v>-0.11634429095294152</v>
      </c>
      <c r="DY48" s="102"/>
      <c r="DZ48" s="102">
        <f>+DZ46+DY47</f>
        <v>-0.47014076049866094</v>
      </c>
    </row>
    <row r="49" spans="1:130" x14ac:dyDescent="0.25">
      <c r="A49" s="108"/>
      <c r="B49" s="131"/>
      <c r="C49" s="108">
        <f>+B50-B48</f>
        <v>-23.97</v>
      </c>
      <c r="D49" s="131">
        <f>+C26</f>
        <v>0</v>
      </c>
      <c r="E49" s="102">
        <f>+D49*(E$35/180)</f>
        <v>0</v>
      </c>
      <c r="F49" s="102">
        <f>+COS(E49)*C49</f>
        <v>-23.97</v>
      </c>
      <c r="G49" s="102"/>
      <c r="H49" s="102">
        <f>+SIN(E49)*C49</f>
        <v>0</v>
      </c>
      <c r="I49" s="102"/>
      <c r="K49" s="108"/>
      <c r="L49" s="131"/>
      <c r="M49" s="108">
        <f>+L50-L48</f>
        <v>-7.9600000000000009</v>
      </c>
      <c r="N49" s="131">
        <f>+M26</f>
        <v>0</v>
      </c>
      <c r="O49" s="102">
        <f>+N49*(O$35/180)</f>
        <v>0</v>
      </c>
      <c r="P49" s="102">
        <f>+COS(O49)*M49</f>
        <v>-7.9600000000000009</v>
      </c>
      <c r="Q49" s="102"/>
      <c r="R49" s="102">
        <f>+SIN(O49)*M49</f>
        <v>0</v>
      </c>
      <c r="S49" s="102"/>
      <c r="U49" s="108"/>
      <c r="V49" s="131"/>
      <c r="W49" s="108">
        <f>+V50-V48</f>
        <v>0</v>
      </c>
      <c r="X49" s="131">
        <f>+W26</f>
        <v>0</v>
      </c>
      <c r="Y49" s="102">
        <f>+X49*(Y$35/180)</f>
        <v>0</v>
      </c>
      <c r="Z49" s="102">
        <f>+COS(Y49)*W49</f>
        <v>0</v>
      </c>
      <c r="AA49" s="102"/>
      <c r="AB49" s="102">
        <f>+SIN(Y49)*W49</f>
        <v>0</v>
      </c>
      <c r="AC49" s="102"/>
      <c r="AE49" s="108"/>
      <c r="AF49" s="131"/>
      <c r="AG49" s="108">
        <f>+AF50-AF48</f>
        <v>-21.06</v>
      </c>
      <c r="AH49" s="131">
        <f>+AG26</f>
        <v>0</v>
      </c>
      <c r="AI49" s="102">
        <f>+AH49*(AI$35/180)</f>
        <v>0</v>
      </c>
      <c r="AJ49" s="102">
        <f>+COS(AI49)*AG49</f>
        <v>-21.06</v>
      </c>
      <c r="AK49" s="102"/>
      <c r="AL49" s="102">
        <f>+SIN(AI49)*AG49</f>
        <v>0</v>
      </c>
      <c r="AM49" s="102"/>
      <c r="AO49" s="108"/>
      <c r="AP49" s="131"/>
      <c r="AQ49" s="108">
        <f>+AP50-AP48</f>
        <v>0</v>
      </c>
      <c r="AR49" s="131">
        <f>+AQ26</f>
        <v>0</v>
      </c>
      <c r="AS49" s="102">
        <f>+AR49*(AS$35/180)</f>
        <v>0</v>
      </c>
      <c r="AT49" s="102">
        <f>+COS(AS49)*AQ49</f>
        <v>0</v>
      </c>
      <c r="AU49" s="102"/>
      <c r="AV49" s="102">
        <f>+SIN(AS49)*AQ49</f>
        <v>0</v>
      </c>
      <c r="AW49" s="102"/>
      <c r="AY49" s="108"/>
      <c r="AZ49" s="131"/>
      <c r="BA49" s="108">
        <f>+AZ50-AZ48</f>
        <v>-23.7</v>
      </c>
      <c r="BB49" s="131">
        <f>+BA26</f>
        <v>0</v>
      </c>
      <c r="BC49" s="102">
        <f>+BB49*(BC$35/180)</f>
        <v>0</v>
      </c>
      <c r="BD49" s="102">
        <f>+COS(BC49)*BA49</f>
        <v>-23.7</v>
      </c>
      <c r="BE49" s="102"/>
      <c r="BF49" s="102">
        <f>+SIN(BC49)*BA49</f>
        <v>0</v>
      </c>
      <c r="BG49" s="102"/>
      <c r="BI49" s="108"/>
      <c r="BJ49" s="131"/>
      <c r="BK49" s="108">
        <f>+BJ50-BJ48</f>
        <v>0</v>
      </c>
      <c r="BL49" s="131">
        <f>+BK26</f>
        <v>0</v>
      </c>
      <c r="BM49" s="102">
        <f>+BL49*(BM$35/180)</f>
        <v>0</v>
      </c>
      <c r="BN49" s="102">
        <f>+COS(BM49)*BK49</f>
        <v>0</v>
      </c>
      <c r="BO49" s="102"/>
      <c r="BP49" s="102">
        <f>+SIN(BM49)*BK49</f>
        <v>0</v>
      </c>
      <c r="BQ49" s="102"/>
      <c r="BS49" s="108"/>
      <c r="BT49" s="131"/>
      <c r="BU49" s="108">
        <f>+BT50-BT48</f>
        <v>-22.72</v>
      </c>
      <c r="BV49" s="131">
        <f>+BU26</f>
        <v>0</v>
      </c>
      <c r="BW49" s="102">
        <f>+BV49*(BW$35/180)</f>
        <v>0</v>
      </c>
      <c r="BX49" s="102">
        <f>+COS(BW49)*BU49</f>
        <v>-22.72</v>
      </c>
      <c r="BY49" s="102"/>
      <c r="BZ49" s="102">
        <f>+SIN(BW49)*BU49</f>
        <v>0</v>
      </c>
      <c r="CA49" s="102"/>
      <c r="CC49" s="108"/>
      <c r="CD49" s="131"/>
      <c r="CE49" s="108">
        <f>+CD50-CD48</f>
        <v>0.39999999999999858</v>
      </c>
      <c r="CF49" s="131">
        <f>+CE26</f>
        <v>-10</v>
      </c>
      <c r="CG49" s="102">
        <f>+CF49*(CG$35/180)</f>
        <v>-0.17453292519943295</v>
      </c>
      <c r="CH49" s="102">
        <f>+COS(CG49)*CE49</f>
        <v>0.39392310120488183</v>
      </c>
      <c r="CI49" s="102"/>
      <c r="CJ49" s="102">
        <f>+SIN(CG49)*CE49</f>
        <v>-6.9459271066771883E-2</v>
      </c>
      <c r="CK49" s="102"/>
      <c r="CN49" s="108"/>
      <c r="CO49" s="131"/>
      <c r="CP49" s="108">
        <f>+CO50-CO48</f>
        <v>-27.68</v>
      </c>
      <c r="CQ49" s="131">
        <f>+CP26</f>
        <v>0</v>
      </c>
      <c r="CR49" s="102">
        <f>+CQ49*(CR$35/180)</f>
        <v>0</v>
      </c>
      <c r="CS49" s="102">
        <f>+COS(CR49)*CP49</f>
        <v>-27.68</v>
      </c>
      <c r="CT49" s="102"/>
      <c r="CU49" s="102">
        <f>+SIN(CR49)*CP49</f>
        <v>0</v>
      </c>
      <c r="CV49" s="102"/>
      <c r="CX49" s="108"/>
      <c r="CY49" s="131"/>
      <c r="CZ49" s="108">
        <f>+CY50-CY48</f>
        <v>0.52999999999999758</v>
      </c>
      <c r="DA49" s="131">
        <f>+CZ26</f>
        <v>-35</v>
      </c>
      <c r="DB49" s="102">
        <f>+DA49*(DB$35/180)</f>
        <v>-0.6108652381980153</v>
      </c>
      <c r="DC49" s="102">
        <f>+COS(DB49)*CZ49</f>
        <v>0.43415058347316365</v>
      </c>
      <c r="DD49" s="102"/>
      <c r="DE49" s="102">
        <f>+SIN(DB49)*CZ49</f>
        <v>-0.30399551126605301</v>
      </c>
      <c r="DF49" s="102"/>
      <c r="DH49" s="108"/>
      <c r="DI49" s="131"/>
      <c r="DJ49" s="108">
        <f>+DI50-DI48</f>
        <v>0</v>
      </c>
      <c r="DK49" s="131">
        <f>+DJ26</f>
        <v>0</v>
      </c>
      <c r="DL49" s="102">
        <f>+DK49*(DL$35/180)</f>
        <v>0</v>
      </c>
      <c r="DM49" s="102">
        <f>+COS(DL49)*DJ49</f>
        <v>0</v>
      </c>
      <c r="DN49" s="102"/>
      <c r="DO49" s="102">
        <f>+SIN(DL49)*DJ49</f>
        <v>0</v>
      </c>
      <c r="DP49" s="102"/>
      <c r="DR49" s="108"/>
      <c r="DS49" s="131"/>
      <c r="DT49" s="108">
        <f>+DS50-DS48</f>
        <v>0</v>
      </c>
      <c r="DU49" s="131">
        <f>+DT26</f>
        <v>0</v>
      </c>
      <c r="DV49" s="102">
        <f>+DU49*(DV$35/180)</f>
        <v>0</v>
      </c>
      <c r="DW49" s="102">
        <f>+COS(DV49)*DT49</f>
        <v>0</v>
      </c>
      <c r="DX49" s="102"/>
      <c r="DY49" s="102">
        <f>+SIN(DV49)*DT49</f>
        <v>0</v>
      </c>
      <c r="DZ49" s="102"/>
    </row>
    <row r="50" spans="1:130" x14ac:dyDescent="0.25">
      <c r="A50" s="108">
        <v>8</v>
      </c>
      <c r="B50" s="131">
        <f>+B27</f>
        <v>0</v>
      </c>
      <c r="D50" s="131"/>
      <c r="E50" s="102"/>
      <c r="F50" s="102"/>
      <c r="G50" s="102">
        <f>+G48+F49</f>
        <v>-0.25842716035726454</v>
      </c>
      <c r="H50" s="102"/>
      <c r="I50" s="102">
        <f>+I48+H49</f>
        <v>-2.8888093346714965</v>
      </c>
      <c r="K50" s="108">
        <v>8</v>
      </c>
      <c r="L50" s="131">
        <f>+L27</f>
        <v>0</v>
      </c>
      <c r="N50" s="131"/>
      <c r="O50" s="102"/>
      <c r="P50" s="102"/>
      <c r="Q50" s="102">
        <f>+Q48+P49</f>
        <v>-0.2666627498993428</v>
      </c>
      <c r="R50" s="102"/>
      <c r="S50" s="102">
        <f>+S48+R49</f>
        <v>-1.4177728106987602</v>
      </c>
      <c r="U50" s="108">
        <v>8</v>
      </c>
      <c r="V50" s="131">
        <f>+V27</f>
        <v>0</v>
      </c>
      <c r="X50" s="131"/>
      <c r="Y50" s="102"/>
      <c r="Z50" s="102"/>
      <c r="AA50" s="102">
        <f>+AA48+Z49</f>
        <v>-0.11901703595155944</v>
      </c>
      <c r="AB50" s="102"/>
      <c r="AC50" s="102">
        <f>+AC48+AB49</f>
        <v>-1.0212403050367782</v>
      </c>
      <c r="AE50" s="108">
        <v>8</v>
      </c>
      <c r="AF50" s="131">
        <f>+AF27</f>
        <v>0</v>
      </c>
      <c r="AH50" s="131"/>
      <c r="AI50" s="102"/>
      <c r="AJ50" s="102"/>
      <c r="AK50" s="102">
        <f>+AK48+AJ49</f>
        <v>-0.17926740265091468</v>
      </c>
      <c r="AL50" s="102"/>
      <c r="AM50" s="102">
        <f>+AM48+AL49</f>
        <v>-2.3062032232937533</v>
      </c>
      <c r="AO50" s="108">
        <v>8</v>
      </c>
      <c r="AP50" s="131">
        <f>+AP27</f>
        <v>0</v>
      </c>
      <c r="AR50" s="131"/>
      <c r="AS50" s="102"/>
      <c r="AT50" s="102"/>
      <c r="AU50" s="102">
        <f>+AU48+AT49</f>
        <v>-1.1490330237860249</v>
      </c>
      <c r="AV50" s="102"/>
      <c r="AW50" s="102">
        <f>+AW48+AV49</f>
        <v>-2.1849063492892191</v>
      </c>
      <c r="AY50" s="108">
        <v>8</v>
      </c>
      <c r="AZ50" s="131">
        <f>+AZ27</f>
        <v>0</v>
      </c>
      <c r="BB50" s="131"/>
      <c r="BC50" s="102"/>
      <c r="BD50" s="102"/>
      <c r="BE50" s="102">
        <f>+BE48+BD49</f>
        <v>-0.15931872123036683</v>
      </c>
      <c r="BF50" s="102"/>
      <c r="BG50" s="102">
        <f>+BG48+BF49</f>
        <v>-0.77346471275884898</v>
      </c>
      <c r="BI50" s="108">
        <v>8</v>
      </c>
      <c r="BJ50" s="131">
        <f>+BJ27</f>
        <v>0</v>
      </c>
      <c r="BL50" s="131"/>
      <c r="BM50" s="102"/>
      <c r="BN50" s="102"/>
      <c r="BO50" s="102">
        <f>+BO48+BN49</f>
        <v>-0.40886078457025832</v>
      </c>
      <c r="BP50" s="102"/>
      <c r="BQ50" s="102">
        <f>+BQ48+BP49</f>
        <v>-3.4730612821376767</v>
      </c>
      <c r="BS50" s="108">
        <v>8</v>
      </c>
      <c r="BT50" s="131">
        <f>+BT27</f>
        <v>0</v>
      </c>
      <c r="BV50" s="131"/>
      <c r="BW50" s="102"/>
      <c r="BX50" s="102"/>
      <c r="BY50" s="102">
        <f>+BY48+BX49</f>
        <v>-0.40438368347879816</v>
      </c>
      <c r="BZ50" s="102"/>
      <c r="CA50" s="102">
        <f>+CA48+BZ49</f>
        <v>-2.0863122385935555</v>
      </c>
      <c r="CC50" s="108">
        <v>8</v>
      </c>
      <c r="CD50" s="131">
        <f>+CD27</f>
        <v>36.299999999999997</v>
      </c>
      <c r="CF50" s="131"/>
      <c r="CG50" s="102"/>
      <c r="CH50" s="102"/>
      <c r="CI50" s="102">
        <f>+CI48+CH49</f>
        <v>36.022739333710803</v>
      </c>
      <c r="CJ50" s="102"/>
      <c r="CK50" s="102">
        <f>+CK48+CJ49</f>
        <v>-1.623672464451317</v>
      </c>
      <c r="CN50" s="108">
        <v>8</v>
      </c>
      <c r="CO50" s="131">
        <f>+CO27</f>
        <v>0</v>
      </c>
      <c r="CQ50" s="131"/>
      <c r="CR50" s="102"/>
      <c r="CS50" s="102"/>
      <c r="CT50" s="102">
        <f>+CT48+CS49</f>
        <v>-0.50323569358511833</v>
      </c>
      <c r="CU50" s="102"/>
      <c r="CV50" s="102">
        <f>+CV48+CU49</f>
        <v>-4.3211307626290303</v>
      </c>
      <c r="CX50" s="108">
        <v>8</v>
      </c>
      <c r="CY50" s="131">
        <f>+CY27</f>
        <v>10.329999999999998</v>
      </c>
      <c r="DA50" s="131"/>
      <c r="DB50" s="102"/>
      <c r="DC50" s="102"/>
      <c r="DD50" s="102">
        <f>+DD48+DC49</f>
        <v>9.960718045681352</v>
      </c>
      <c r="DE50" s="102"/>
      <c r="DF50" s="102">
        <f>+DF48+DE49</f>
        <v>-1.4951724596527396</v>
      </c>
      <c r="DH50" s="108">
        <v>8</v>
      </c>
      <c r="DI50" s="131">
        <f>+DI27</f>
        <v>0</v>
      </c>
      <c r="DK50" s="131"/>
      <c r="DL50" s="102"/>
      <c r="DM50" s="102"/>
      <c r="DN50" s="102">
        <f>+DN48+DM49</f>
        <v>-0.24222287230506367</v>
      </c>
      <c r="DO50" s="102"/>
      <c r="DP50" s="102">
        <f>+DP48+DO49</f>
        <v>-2.3640925334746004</v>
      </c>
      <c r="DR50" s="108">
        <v>8</v>
      </c>
      <c r="DS50" s="131">
        <f>+DS27</f>
        <v>0</v>
      </c>
      <c r="DU50" s="131"/>
      <c r="DV50" s="102"/>
      <c r="DW50" s="102"/>
      <c r="DX50" s="102">
        <f>+DX48+DW49</f>
        <v>-0.11634429095294152</v>
      </c>
      <c r="DY50" s="102"/>
      <c r="DZ50" s="102">
        <f>+DZ48+DY49</f>
        <v>-0.47014076049866094</v>
      </c>
    </row>
    <row r="51" spans="1:130" x14ac:dyDescent="0.25">
      <c r="A51" s="108"/>
      <c r="B51" s="131"/>
      <c r="C51" s="108">
        <f>+B52-B50</f>
        <v>0</v>
      </c>
      <c r="D51" s="131">
        <f>+C27</f>
        <v>0</v>
      </c>
      <c r="E51" s="102">
        <f>+D51*(E$35/180)</f>
        <v>0</v>
      </c>
      <c r="F51" s="102">
        <f>+COS(E51)*C51</f>
        <v>0</v>
      </c>
      <c r="G51" s="102"/>
      <c r="H51" s="102">
        <f>+SIN(E51)*C51</f>
        <v>0</v>
      </c>
      <c r="I51" s="102"/>
      <c r="K51" s="108"/>
      <c r="L51" s="131"/>
      <c r="M51" s="108">
        <f>+L52-L50</f>
        <v>0</v>
      </c>
      <c r="N51" s="131">
        <f>+M27</f>
        <v>0</v>
      </c>
      <c r="O51" s="102">
        <f>+N51*(O$35/180)</f>
        <v>0</v>
      </c>
      <c r="P51" s="102">
        <f>+COS(O51)*M51</f>
        <v>0</v>
      </c>
      <c r="Q51" s="102"/>
      <c r="R51" s="102">
        <f>+SIN(O51)*M51</f>
        <v>0</v>
      </c>
      <c r="S51" s="102"/>
      <c r="U51" s="108"/>
      <c r="V51" s="131"/>
      <c r="W51" s="108">
        <f>+V52-V50</f>
        <v>0</v>
      </c>
      <c r="X51" s="131">
        <f>+W27</f>
        <v>0</v>
      </c>
      <c r="Y51" s="102">
        <f>+X51*(Y$35/180)</f>
        <v>0</v>
      </c>
      <c r="Z51" s="102">
        <f>+COS(Y51)*W51</f>
        <v>0</v>
      </c>
      <c r="AA51" s="102"/>
      <c r="AB51" s="102">
        <f>+SIN(Y51)*W51</f>
        <v>0</v>
      </c>
      <c r="AC51" s="102"/>
      <c r="AE51" s="108"/>
      <c r="AF51" s="131"/>
      <c r="AG51" s="108">
        <f>+AF52-AF50</f>
        <v>0</v>
      </c>
      <c r="AH51" s="131">
        <f>+AG27</f>
        <v>0</v>
      </c>
      <c r="AI51" s="102">
        <f>+AH51*(AI$35/180)</f>
        <v>0</v>
      </c>
      <c r="AJ51" s="102">
        <f>+COS(AI51)*AG51</f>
        <v>0</v>
      </c>
      <c r="AK51" s="102"/>
      <c r="AL51" s="102">
        <f>+SIN(AI51)*AG51</f>
        <v>0</v>
      </c>
      <c r="AM51" s="102"/>
      <c r="AO51" s="108"/>
      <c r="AP51" s="131"/>
      <c r="AQ51" s="108">
        <f>+AP52-AP50</f>
        <v>0</v>
      </c>
      <c r="AR51" s="131">
        <f>+AQ27</f>
        <v>0</v>
      </c>
      <c r="AS51" s="102">
        <f>+AR51*(AS$35/180)</f>
        <v>0</v>
      </c>
      <c r="AT51" s="102">
        <f>+COS(AS51)*AQ51</f>
        <v>0</v>
      </c>
      <c r="AU51" s="102"/>
      <c r="AV51" s="102">
        <f>+SIN(AS51)*AQ51</f>
        <v>0</v>
      </c>
      <c r="AW51" s="102"/>
      <c r="AY51" s="108"/>
      <c r="AZ51" s="131"/>
      <c r="BA51" s="108">
        <f>+AZ52-AZ50</f>
        <v>0</v>
      </c>
      <c r="BB51" s="131">
        <f>+BA27</f>
        <v>0</v>
      </c>
      <c r="BC51" s="102">
        <f>+BB51*(BC$35/180)</f>
        <v>0</v>
      </c>
      <c r="BD51" s="102">
        <f>+COS(BC51)*BA51</f>
        <v>0</v>
      </c>
      <c r="BE51" s="102"/>
      <c r="BF51" s="102">
        <f>+SIN(BC51)*BA51</f>
        <v>0</v>
      </c>
      <c r="BG51" s="102"/>
      <c r="BI51" s="108"/>
      <c r="BJ51" s="131"/>
      <c r="BK51" s="108">
        <f>+BJ52-BJ50</f>
        <v>0</v>
      </c>
      <c r="BL51" s="131">
        <f>+BK27</f>
        <v>0</v>
      </c>
      <c r="BM51" s="102">
        <f>+BL51*(BM$35/180)</f>
        <v>0</v>
      </c>
      <c r="BN51" s="102">
        <f>+COS(BM51)*BK51</f>
        <v>0</v>
      </c>
      <c r="BO51" s="102"/>
      <c r="BP51" s="102">
        <f>+SIN(BM51)*BK51</f>
        <v>0</v>
      </c>
      <c r="BQ51" s="102"/>
      <c r="BS51" s="108"/>
      <c r="BT51" s="131"/>
      <c r="BU51" s="108">
        <f>+BT52-BT50</f>
        <v>0</v>
      </c>
      <c r="BV51" s="131">
        <f>+BU27</f>
        <v>0</v>
      </c>
      <c r="BW51" s="102">
        <f>+BV51*(BW$35/180)</f>
        <v>0</v>
      </c>
      <c r="BX51" s="102">
        <f>+COS(BW51)*BU51</f>
        <v>0</v>
      </c>
      <c r="BY51" s="102"/>
      <c r="BZ51" s="102">
        <f>+SIN(BW51)*BU51</f>
        <v>0</v>
      </c>
      <c r="CA51" s="102"/>
      <c r="CC51" s="108"/>
      <c r="CD51" s="131"/>
      <c r="CE51" s="108">
        <f>+CD52-CD50</f>
        <v>-36.299999999999997</v>
      </c>
      <c r="CF51" s="131">
        <f>+CE27</f>
        <v>0</v>
      </c>
      <c r="CG51" s="102">
        <f>+CF51*(CG$35/180)</f>
        <v>0</v>
      </c>
      <c r="CH51" s="102">
        <f>+COS(CG51)*CE51</f>
        <v>-36.299999999999997</v>
      </c>
      <c r="CI51" s="102"/>
      <c r="CJ51" s="102">
        <f>+SIN(CG51)*CE51</f>
        <v>0</v>
      </c>
      <c r="CK51" s="102"/>
      <c r="CN51" s="108"/>
      <c r="CO51" s="131"/>
      <c r="CP51" s="108">
        <f>+CO52-CO50</f>
        <v>0</v>
      </c>
      <c r="CQ51" s="131">
        <f>+CP27</f>
        <v>0</v>
      </c>
      <c r="CR51" s="102">
        <f>+CQ51*(CR$35/180)</f>
        <v>0</v>
      </c>
      <c r="CS51" s="102">
        <f>+COS(CR51)*CP51</f>
        <v>0</v>
      </c>
      <c r="CT51" s="102"/>
      <c r="CU51" s="102">
        <f>+SIN(CR51)*CP51</f>
        <v>0</v>
      </c>
      <c r="CV51" s="102"/>
      <c r="CX51" s="108"/>
      <c r="CY51" s="131"/>
      <c r="CZ51" s="108">
        <f>+CY52-CY50</f>
        <v>-10.329999999999998</v>
      </c>
      <c r="DA51" s="131">
        <f>+CZ27</f>
        <v>0</v>
      </c>
      <c r="DB51" s="102">
        <f>+DA51*(DB$35/180)</f>
        <v>0</v>
      </c>
      <c r="DC51" s="102">
        <f>+COS(DB51)*CZ51</f>
        <v>-10.329999999999998</v>
      </c>
      <c r="DD51" s="102"/>
      <c r="DE51" s="102">
        <f>+SIN(DB51)*CZ51</f>
        <v>0</v>
      </c>
      <c r="DF51" s="102"/>
      <c r="DH51" s="108"/>
      <c r="DI51" s="131"/>
      <c r="DJ51" s="108">
        <f>+DI52-DI50</f>
        <v>0</v>
      </c>
      <c r="DK51" s="131">
        <f>+DJ27</f>
        <v>0</v>
      </c>
      <c r="DL51" s="102">
        <f>+DK51*(DL$35/180)</f>
        <v>0</v>
      </c>
      <c r="DM51" s="102">
        <f>+COS(DL51)*DJ51</f>
        <v>0</v>
      </c>
      <c r="DN51" s="102"/>
      <c r="DO51" s="102">
        <f>+SIN(DL51)*DJ51</f>
        <v>0</v>
      </c>
      <c r="DP51" s="102"/>
      <c r="DR51" s="108"/>
      <c r="DS51" s="131"/>
      <c r="DT51" s="108">
        <f>+DS52-DS50</f>
        <v>0</v>
      </c>
      <c r="DU51" s="131">
        <f>+DT27</f>
        <v>0</v>
      </c>
      <c r="DV51" s="102">
        <f>+DU51*(DV$35/180)</f>
        <v>0</v>
      </c>
      <c r="DW51" s="102">
        <f>+COS(DV51)*DT51</f>
        <v>0</v>
      </c>
      <c r="DX51" s="102"/>
      <c r="DY51" s="102">
        <f>+SIN(DV51)*DT51</f>
        <v>0</v>
      </c>
      <c r="DZ51" s="102"/>
    </row>
    <row r="52" spans="1:130" x14ac:dyDescent="0.25">
      <c r="A52" s="108">
        <v>9</v>
      </c>
      <c r="B52" s="131">
        <f>+B28</f>
        <v>0</v>
      </c>
      <c r="D52" s="131"/>
      <c r="E52" s="102"/>
      <c r="F52" s="102"/>
      <c r="G52" s="102">
        <f>+G50+F51</f>
        <v>-0.25842716035726454</v>
      </c>
      <c r="H52" s="102"/>
      <c r="I52" s="102">
        <f>+I50+H51</f>
        <v>-2.8888093346714965</v>
      </c>
      <c r="K52" s="108">
        <v>9</v>
      </c>
      <c r="L52" s="131">
        <f>+L28</f>
        <v>0</v>
      </c>
      <c r="N52" s="131"/>
      <c r="O52" s="102"/>
      <c r="P52" s="102"/>
      <c r="Q52" s="102">
        <f>+Q50+P51</f>
        <v>-0.2666627498993428</v>
      </c>
      <c r="R52" s="102"/>
      <c r="S52" s="102">
        <f>+S50+R51</f>
        <v>-1.4177728106987602</v>
      </c>
      <c r="U52" s="108">
        <v>9</v>
      </c>
      <c r="V52" s="131">
        <f>+V28</f>
        <v>0</v>
      </c>
      <c r="X52" s="131"/>
      <c r="Y52" s="102"/>
      <c r="Z52" s="102"/>
      <c r="AA52" s="102">
        <f>+AA50+Z51</f>
        <v>-0.11901703595155944</v>
      </c>
      <c r="AB52" s="102"/>
      <c r="AC52" s="102">
        <f>+AC50+AB51</f>
        <v>-1.0212403050367782</v>
      </c>
      <c r="AE52" s="108">
        <v>9</v>
      </c>
      <c r="AF52" s="131">
        <f>+AF28</f>
        <v>0</v>
      </c>
      <c r="AH52" s="131"/>
      <c r="AI52" s="102"/>
      <c r="AJ52" s="102"/>
      <c r="AK52" s="102">
        <f>+AK50+AJ51</f>
        <v>-0.17926740265091468</v>
      </c>
      <c r="AL52" s="102"/>
      <c r="AM52" s="102">
        <f>+AM50+AL51</f>
        <v>-2.3062032232937533</v>
      </c>
      <c r="AO52" s="108">
        <v>9</v>
      </c>
      <c r="AP52" s="131">
        <f>+AP28</f>
        <v>0</v>
      </c>
      <c r="AR52" s="131"/>
      <c r="AS52" s="102"/>
      <c r="AT52" s="102"/>
      <c r="AU52" s="102">
        <f>+AU50+AT51</f>
        <v>-1.1490330237860249</v>
      </c>
      <c r="AV52" s="102"/>
      <c r="AW52" s="102">
        <f>+AW50+AV51</f>
        <v>-2.1849063492892191</v>
      </c>
      <c r="AY52" s="108">
        <v>9</v>
      </c>
      <c r="AZ52" s="131">
        <f>+AZ28</f>
        <v>0</v>
      </c>
      <c r="BB52" s="131"/>
      <c r="BC52" s="102"/>
      <c r="BD52" s="102"/>
      <c r="BE52" s="102">
        <f>+BE50+BD51</f>
        <v>-0.15931872123036683</v>
      </c>
      <c r="BF52" s="102"/>
      <c r="BG52" s="102">
        <f>+BG50+BF51</f>
        <v>-0.77346471275884898</v>
      </c>
      <c r="BI52" s="108">
        <v>9</v>
      </c>
      <c r="BJ52" s="131">
        <f>+BJ28</f>
        <v>0</v>
      </c>
      <c r="BL52" s="131"/>
      <c r="BM52" s="102"/>
      <c r="BN52" s="102"/>
      <c r="BO52" s="102">
        <f>+BO50+BN51</f>
        <v>-0.40886078457025832</v>
      </c>
      <c r="BP52" s="102"/>
      <c r="BQ52" s="102">
        <f>+BQ50+BP51</f>
        <v>-3.4730612821376767</v>
      </c>
      <c r="BS52" s="108">
        <v>9</v>
      </c>
      <c r="BT52" s="131">
        <f>+BT28</f>
        <v>0</v>
      </c>
      <c r="BV52" s="131"/>
      <c r="BW52" s="102"/>
      <c r="BX52" s="102"/>
      <c r="BY52" s="102">
        <f>+BY50+BX51</f>
        <v>-0.40438368347879816</v>
      </c>
      <c r="BZ52" s="102"/>
      <c r="CA52" s="102">
        <f>+CA50+BZ51</f>
        <v>-2.0863122385935555</v>
      </c>
      <c r="CC52" s="108">
        <v>9</v>
      </c>
      <c r="CD52" s="131">
        <f>+CD28</f>
        <v>0</v>
      </c>
      <c r="CF52" s="131"/>
      <c r="CG52" s="102"/>
      <c r="CH52" s="102"/>
      <c r="CI52" s="102">
        <f>+CI50+CH51</f>
        <v>-0.27726066628919455</v>
      </c>
      <c r="CJ52" s="102"/>
      <c r="CK52" s="102">
        <f>+CK50+CJ51</f>
        <v>-1.623672464451317</v>
      </c>
      <c r="CN52" s="108">
        <v>9</v>
      </c>
      <c r="CO52" s="131">
        <f>+CO28</f>
        <v>0</v>
      </c>
      <c r="CQ52" s="131"/>
      <c r="CR52" s="102"/>
      <c r="CS52" s="102"/>
      <c r="CT52" s="102">
        <f>+CT50+CS51</f>
        <v>-0.50323569358511833</v>
      </c>
      <c r="CU52" s="102"/>
      <c r="CV52" s="102">
        <f>+CV50+CU51</f>
        <v>-4.3211307626290303</v>
      </c>
      <c r="CX52" s="108">
        <v>9</v>
      </c>
      <c r="CY52" s="131">
        <f>+CY28</f>
        <v>0</v>
      </c>
      <c r="DA52" s="131"/>
      <c r="DB52" s="102"/>
      <c r="DC52" s="102"/>
      <c r="DD52" s="102">
        <f>+DD50+DC51</f>
        <v>-0.3692819543186463</v>
      </c>
      <c r="DE52" s="102"/>
      <c r="DF52" s="102">
        <f>+DF50+DE51</f>
        <v>-1.4951724596527396</v>
      </c>
      <c r="DH52" s="108">
        <v>9</v>
      </c>
      <c r="DI52" s="131">
        <f>+DI28</f>
        <v>0</v>
      </c>
      <c r="DK52" s="131"/>
      <c r="DL52" s="102"/>
      <c r="DM52" s="102"/>
      <c r="DN52" s="102">
        <f>+DN50+DM51</f>
        <v>-0.24222287230506367</v>
      </c>
      <c r="DO52" s="102"/>
      <c r="DP52" s="102">
        <f>+DP50+DO51</f>
        <v>-2.3640925334746004</v>
      </c>
      <c r="DR52" s="108">
        <v>9</v>
      </c>
      <c r="DS52" s="131">
        <f>+DS28</f>
        <v>0</v>
      </c>
      <c r="DU52" s="131"/>
      <c r="DV52" s="102"/>
      <c r="DW52" s="102"/>
      <c r="DX52" s="102">
        <f>+DX50+DW51</f>
        <v>-0.11634429095294152</v>
      </c>
      <c r="DY52" s="102"/>
      <c r="DZ52" s="102">
        <f>+DZ50+DY51</f>
        <v>-0.47014076049866094</v>
      </c>
    </row>
    <row r="53" spans="1:130" x14ac:dyDescent="0.25">
      <c r="A53" s="108"/>
      <c r="B53" s="131"/>
      <c r="C53" s="108">
        <f>+B54-B52</f>
        <v>0</v>
      </c>
      <c r="D53" s="131">
        <f>+C28</f>
        <v>0</v>
      </c>
      <c r="E53" s="102">
        <f>+D53*(E$35/180)</f>
        <v>0</v>
      </c>
      <c r="F53" s="102">
        <f>+COS(E53)*C53</f>
        <v>0</v>
      </c>
      <c r="G53" s="102"/>
      <c r="H53" s="102">
        <f>+SIN(E53)*C53</f>
        <v>0</v>
      </c>
      <c r="I53" s="102"/>
      <c r="K53" s="108"/>
      <c r="L53" s="131"/>
      <c r="M53" s="108">
        <f>+L54-L52</f>
        <v>0</v>
      </c>
      <c r="N53" s="131">
        <f>+M28</f>
        <v>0</v>
      </c>
      <c r="O53" s="102">
        <f>+N53*(O$35/180)</f>
        <v>0</v>
      </c>
      <c r="P53" s="102">
        <f>+COS(O53)*M53</f>
        <v>0</v>
      </c>
      <c r="Q53" s="102"/>
      <c r="R53" s="102">
        <f>+SIN(O53)*M53</f>
        <v>0</v>
      </c>
      <c r="S53" s="102"/>
      <c r="U53" s="108"/>
      <c r="V53" s="131"/>
      <c r="W53" s="108">
        <f>+V54-V52</f>
        <v>0</v>
      </c>
      <c r="X53" s="131">
        <f>+W28</f>
        <v>0</v>
      </c>
      <c r="Y53" s="102">
        <f>+X53*(Y$35/180)</f>
        <v>0</v>
      </c>
      <c r="Z53" s="102">
        <f>+COS(Y53)*W53</f>
        <v>0</v>
      </c>
      <c r="AA53" s="102"/>
      <c r="AB53" s="102">
        <f>+SIN(Y53)*W53</f>
        <v>0</v>
      </c>
      <c r="AC53" s="102"/>
      <c r="AE53" s="108"/>
      <c r="AF53" s="131"/>
      <c r="AG53" s="108">
        <f>+AF54-AF52</f>
        <v>0</v>
      </c>
      <c r="AH53" s="131">
        <f>+AG28</f>
        <v>0</v>
      </c>
      <c r="AI53" s="102">
        <f>+AH53*(AI$35/180)</f>
        <v>0</v>
      </c>
      <c r="AJ53" s="102">
        <f>+COS(AI53)*AG53</f>
        <v>0</v>
      </c>
      <c r="AK53" s="102"/>
      <c r="AL53" s="102">
        <f>+SIN(AI53)*AG53</f>
        <v>0</v>
      </c>
      <c r="AM53" s="102"/>
      <c r="AO53" s="108"/>
      <c r="AP53" s="131"/>
      <c r="AQ53" s="108">
        <f>+AP54-AP52</f>
        <v>0</v>
      </c>
      <c r="AR53" s="131">
        <f>+AQ28</f>
        <v>0</v>
      </c>
      <c r="AS53" s="102">
        <f>+AR53*(AS$35/180)</f>
        <v>0</v>
      </c>
      <c r="AT53" s="102">
        <f>+COS(AS53)*AQ53</f>
        <v>0</v>
      </c>
      <c r="AU53" s="102"/>
      <c r="AV53" s="102">
        <f>+SIN(AS53)*AQ53</f>
        <v>0</v>
      </c>
      <c r="AW53" s="102"/>
      <c r="AY53" s="108"/>
      <c r="AZ53" s="131"/>
      <c r="BA53" s="108">
        <f>+AZ54-AZ52</f>
        <v>0</v>
      </c>
      <c r="BB53" s="131">
        <f>+BA28</f>
        <v>0</v>
      </c>
      <c r="BC53" s="102">
        <f>+BB53*(BC$35/180)</f>
        <v>0</v>
      </c>
      <c r="BD53" s="102">
        <f>+COS(BC53)*BA53</f>
        <v>0</v>
      </c>
      <c r="BE53" s="102"/>
      <c r="BF53" s="102">
        <f>+SIN(BC53)*BA53</f>
        <v>0</v>
      </c>
      <c r="BG53" s="102"/>
      <c r="BI53" s="108"/>
      <c r="BJ53" s="131"/>
      <c r="BK53" s="108">
        <f>+BJ54-BJ52</f>
        <v>0</v>
      </c>
      <c r="BL53" s="131">
        <f>+BK28</f>
        <v>0</v>
      </c>
      <c r="BM53" s="102">
        <f>+BL53*(BM$35/180)</f>
        <v>0</v>
      </c>
      <c r="BN53" s="102">
        <f>+COS(BM53)*BK53</f>
        <v>0</v>
      </c>
      <c r="BO53" s="102"/>
      <c r="BP53" s="102">
        <f>+SIN(BM53)*BK53</f>
        <v>0</v>
      </c>
      <c r="BQ53" s="102"/>
      <c r="BS53" s="108"/>
      <c r="BT53" s="131"/>
      <c r="BU53" s="108">
        <f>+BT54-BT52</f>
        <v>0</v>
      </c>
      <c r="BV53" s="131">
        <f>+BU28</f>
        <v>0</v>
      </c>
      <c r="BW53" s="102">
        <f>+BV53*(BW$35/180)</f>
        <v>0</v>
      </c>
      <c r="BX53" s="102">
        <f>+COS(BW53)*BU53</f>
        <v>0</v>
      </c>
      <c r="BY53" s="102"/>
      <c r="BZ53" s="102">
        <f>+SIN(BW53)*BU53</f>
        <v>0</v>
      </c>
      <c r="CA53" s="102"/>
      <c r="CC53" s="108"/>
      <c r="CD53" s="131"/>
      <c r="CE53" s="108">
        <f>+CD54-CD52</f>
        <v>0</v>
      </c>
      <c r="CF53" s="131">
        <f>+CE28</f>
        <v>0</v>
      </c>
      <c r="CG53" s="102">
        <f>+CF53*(CG$35/180)</f>
        <v>0</v>
      </c>
      <c r="CH53" s="102">
        <f>+COS(CG53)*CE53</f>
        <v>0</v>
      </c>
      <c r="CI53" s="102"/>
      <c r="CJ53" s="102">
        <f>+SIN(CG53)*CE53</f>
        <v>0</v>
      </c>
      <c r="CK53" s="102"/>
      <c r="CN53" s="108"/>
      <c r="CO53" s="131"/>
      <c r="CP53" s="108">
        <f>+CO54-CO52</f>
        <v>0</v>
      </c>
      <c r="CQ53" s="131">
        <f>+CP28</f>
        <v>0</v>
      </c>
      <c r="CR53" s="102">
        <f>+CQ53*(CR$35/180)</f>
        <v>0</v>
      </c>
      <c r="CS53" s="102">
        <f>+COS(CR53)*CP53</f>
        <v>0</v>
      </c>
      <c r="CT53" s="102"/>
      <c r="CU53" s="102">
        <f>+SIN(CR53)*CP53</f>
        <v>0</v>
      </c>
      <c r="CV53" s="102"/>
      <c r="CX53" s="108"/>
      <c r="CY53" s="131"/>
      <c r="CZ53" s="108">
        <f>+CY54-CY52</f>
        <v>0</v>
      </c>
      <c r="DA53" s="131">
        <f>+CZ28</f>
        <v>0</v>
      </c>
      <c r="DB53" s="102">
        <f>+DA53*(DB$35/180)</f>
        <v>0</v>
      </c>
      <c r="DC53" s="102">
        <f>+COS(DB53)*CZ53</f>
        <v>0</v>
      </c>
      <c r="DD53" s="102"/>
      <c r="DE53" s="102">
        <f>+SIN(DB53)*CZ53</f>
        <v>0</v>
      </c>
      <c r="DF53" s="102"/>
      <c r="DH53" s="108"/>
      <c r="DI53" s="131"/>
      <c r="DJ53" s="108">
        <f>+DI54-DI52</f>
        <v>0</v>
      </c>
      <c r="DK53" s="131">
        <f>+DJ28</f>
        <v>0</v>
      </c>
      <c r="DL53" s="102">
        <f>+DK53*(DL$35/180)</f>
        <v>0</v>
      </c>
      <c r="DM53" s="102">
        <f>+COS(DL53)*DJ53</f>
        <v>0</v>
      </c>
      <c r="DN53" s="102"/>
      <c r="DO53" s="102">
        <f>+SIN(DL53)*DJ53</f>
        <v>0</v>
      </c>
      <c r="DP53" s="102"/>
      <c r="DR53" s="108"/>
      <c r="DS53" s="131"/>
      <c r="DT53" s="108">
        <f>+DS54-DS52</f>
        <v>0</v>
      </c>
      <c r="DU53" s="131">
        <f>+DT28</f>
        <v>0</v>
      </c>
      <c r="DV53" s="102">
        <f>+DU53*(DV$35/180)</f>
        <v>0</v>
      </c>
      <c r="DW53" s="102">
        <f>+COS(DV53)*DT53</f>
        <v>0</v>
      </c>
      <c r="DX53" s="102"/>
      <c r="DY53" s="102">
        <f>+SIN(DV53)*DT53</f>
        <v>0</v>
      </c>
      <c r="DZ53" s="102"/>
    </row>
    <row r="54" spans="1:130" x14ac:dyDescent="0.25">
      <c r="A54" s="108">
        <v>10</v>
      </c>
      <c r="B54" s="131">
        <f>+B29</f>
        <v>0</v>
      </c>
      <c r="E54" s="102"/>
      <c r="F54" s="102"/>
      <c r="G54" s="102">
        <f>+G52+F53</f>
        <v>-0.25842716035726454</v>
      </c>
      <c r="H54" s="102"/>
      <c r="I54" s="102">
        <f>+I52+H53</f>
        <v>-2.8888093346714965</v>
      </c>
      <c r="K54" s="108">
        <v>10</v>
      </c>
      <c r="L54" s="131">
        <f>+L29</f>
        <v>0</v>
      </c>
      <c r="O54" s="102"/>
      <c r="P54" s="102"/>
      <c r="Q54" s="102">
        <f>+Q52+P53</f>
        <v>-0.2666627498993428</v>
      </c>
      <c r="R54" s="102"/>
      <c r="S54" s="102">
        <f>+S52+R53</f>
        <v>-1.4177728106987602</v>
      </c>
      <c r="U54" s="108">
        <v>10</v>
      </c>
      <c r="V54" s="131">
        <f>+V29</f>
        <v>0</v>
      </c>
      <c r="Y54" s="102"/>
      <c r="Z54" s="102"/>
      <c r="AA54" s="102">
        <f>+AA52+Z53</f>
        <v>-0.11901703595155944</v>
      </c>
      <c r="AB54" s="102"/>
      <c r="AC54" s="102">
        <f>+AC52+AB53</f>
        <v>-1.0212403050367782</v>
      </c>
      <c r="AE54" s="108">
        <v>10</v>
      </c>
      <c r="AF54" s="131">
        <f>+AF29</f>
        <v>0</v>
      </c>
      <c r="AI54" s="102"/>
      <c r="AJ54" s="102"/>
      <c r="AK54" s="102">
        <f>+AK52+AJ53</f>
        <v>-0.17926740265091468</v>
      </c>
      <c r="AL54" s="102"/>
      <c r="AM54" s="102">
        <f>+AM52+AL53</f>
        <v>-2.3062032232937533</v>
      </c>
      <c r="AO54" s="108">
        <v>10</v>
      </c>
      <c r="AP54" s="131">
        <f>+AP29</f>
        <v>0</v>
      </c>
      <c r="AS54" s="102"/>
      <c r="AT54" s="102"/>
      <c r="AU54" s="102">
        <f>+AU52+AT53</f>
        <v>-1.1490330237860249</v>
      </c>
      <c r="AV54" s="102"/>
      <c r="AW54" s="102">
        <f>+AW52+AV53</f>
        <v>-2.1849063492892191</v>
      </c>
      <c r="AY54" s="108">
        <v>10</v>
      </c>
      <c r="AZ54" s="131">
        <f>+AZ29</f>
        <v>0</v>
      </c>
      <c r="BC54" s="102"/>
      <c r="BD54" s="102"/>
      <c r="BE54" s="102">
        <f>+BE52+BD53</f>
        <v>-0.15931872123036683</v>
      </c>
      <c r="BF54" s="102"/>
      <c r="BG54" s="102">
        <f>+BG52+BF53</f>
        <v>-0.77346471275884898</v>
      </c>
      <c r="BI54" s="108">
        <v>10</v>
      </c>
      <c r="BJ54" s="131">
        <f>+BJ29</f>
        <v>0</v>
      </c>
      <c r="BM54" s="102"/>
      <c r="BN54" s="102"/>
      <c r="BO54" s="102">
        <f>+BO52+BN53</f>
        <v>-0.40886078457025832</v>
      </c>
      <c r="BP54" s="102"/>
      <c r="BQ54" s="102">
        <f>+BQ52+BP53</f>
        <v>-3.4730612821376767</v>
      </c>
      <c r="BS54" s="108">
        <v>10</v>
      </c>
      <c r="BT54" s="131">
        <f>+BT29</f>
        <v>0</v>
      </c>
      <c r="BW54" s="102"/>
      <c r="BX54" s="102"/>
      <c r="BY54" s="102">
        <f>+BY52+BX53</f>
        <v>-0.40438368347879816</v>
      </c>
      <c r="BZ54" s="102"/>
      <c r="CA54" s="102">
        <f>+CA52+BZ53</f>
        <v>-2.0863122385935555</v>
      </c>
      <c r="CC54" s="108">
        <v>10</v>
      </c>
      <c r="CD54" s="131">
        <f>+CD29</f>
        <v>0</v>
      </c>
      <c r="CG54" s="102"/>
      <c r="CH54" s="102"/>
      <c r="CI54" s="102">
        <f>+CI52+CH53</f>
        <v>-0.27726066628919455</v>
      </c>
      <c r="CJ54" s="102"/>
      <c r="CK54" s="102">
        <f>+CK52+CJ53</f>
        <v>-1.623672464451317</v>
      </c>
      <c r="CN54" s="108">
        <v>10</v>
      </c>
      <c r="CO54" s="131">
        <f>+CO29</f>
        <v>0</v>
      </c>
      <c r="CR54" s="102"/>
      <c r="CS54" s="102"/>
      <c r="CT54" s="102">
        <f>+CT52+CS53</f>
        <v>-0.50323569358511833</v>
      </c>
      <c r="CU54" s="102"/>
      <c r="CV54" s="102">
        <f>+CV52+CU53</f>
        <v>-4.3211307626290303</v>
      </c>
      <c r="CX54" s="108">
        <v>10</v>
      </c>
      <c r="CY54" s="131">
        <f>+CY29</f>
        <v>0</v>
      </c>
      <c r="DB54" s="102"/>
      <c r="DC54" s="102"/>
      <c r="DD54" s="102">
        <f>+DD52+DC53</f>
        <v>-0.3692819543186463</v>
      </c>
      <c r="DE54" s="102"/>
      <c r="DF54" s="102">
        <f>+DF52+DE53</f>
        <v>-1.4951724596527396</v>
      </c>
      <c r="DH54" s="108">
        <v>10</v>
      </c>
      <c r="DI54" s="131">
        <f>+DI29</f>
        <v>0</v>
      </c>
      <c r="DL54" s="102"/>
      <c r="DM54" s="102"/>
      <c r="DN54" s="102">
        <f>+DN52+DM53</f>
        <v>-0.24222287230506367</v>
      </c>
      <c r="DO54" s="102"/>
      <c r="DP54" s="102">
        <f>+DP52+DO53</f>
        <v>-2.3640925334746004</v>
      </c>
      <c r="DR54" s="108">
        <v>10</v>
      </c>
      <c r="DS54" s="131">
        <f>+DS29</f>
        <v>0</v>
      </c>
      <c r="DV54" s="102"/>
      <c r="DW54" s="102"/>
      <c r="DX54" s="102">
        <f>+DX52+DW53</f>
        <v>-0.11634429095294152</v>
      </c>
      <c r="DY54" s="102"/>
      <c r="DZ54" s="102">
        <f>+DZ52+DY53</f>
        <v>-0.47014076049866094</v>
      </c>
    </row>
    <row r="55" spans="1:130" x14ac:dyDescent="0.25">
      <c r="A55" s="108"/>
      <c r="C55" s="108">
        <f>+B56-B54</f>
        <v>0</v>
      </c>
      <c r="D55" s="47">
        <f>+C29</f>
        <v>0</v>
      </c>
      <c r="E55" s="102">
        <f>+D55*(E$35/180)</f>
        <v>0</v>
      </c>
      <c r="F55" s="102">
        <f>+COS(E55)*C55</f>
        <v>0</v>
      </c>
      <c r="H55" s="102">
        <f>+SIN(E55)*C55</f>
        <v>0</v>
      </c>
      <c r="K55" s="108"/>
      <c r="M55" s="108">
        <f>+L56-L54</f>
        <v>0</v>
      </c>
      <c r="N55" s="47">
        <f>+M29</f>
        <v>0</v>
      </c>
      <c r="O55" s="102">
        <f>+N55*(O$35/180)</f>
        <v>0</v>
      </c>
      <c r="P55" s="102">
        <f>+COS(O55)*M55</f>
        <v>0</v>
      </c>
      <c r="R55" s="102">
        <f>+SIN(O55)*M55</f>
        <v>0</v>
      </c>
      <c r="U55" s="108"/>
      <c r="W55" s="108">
        <f>+V56-V54</f>
        <v>0</v>
      </c>
      <c r="X55" s="47">
        <f>+W29</f>
        <v>0</v>
      </c>
      <c r="Y55" s="102">
        <f>+X55*(Y$35/180)</f>
        <v>0</v>
      </c>
      <c r="Z55" s="102">
        <f>+COS(Y55)*W55</f>
        <v>0</v>
      </c>
      <c r="AB55" s="102">
        <f>+SIN(Y55)*W55</f>
        <v>0</v>
      </c>
      <c r="AE55" s="108"/>
      <c r="AG55" s="108">
        <f>+AF56-AF54</f>
        <v>0</v>
      </c>
      <c r="AH55" s="47">
        <f>+AG29</f>
        <v>0</v>
      </c>
      <c r="AI55" s="102">
        <f>+AH55*(AI$35/180)</f>
        <v>0</v>
      </c>
      <c r="AJ55" s="102">
        <f>+COS(AI55)*AG55</f>
        <v>0</v>
      </c>
      <c r="AL55" s="102">
        <f>+SIN(AI55)*AG55</f>
        <v>0</v>
      </c>
      <c r="AO55" s="108"/>
      <c r="AQ55" s="108">
        <f>+AP56-AP54</f>
        <v>0</v>
      </c>
      <c r="AR55" s="47">
        <f>+AQ29</f>
        <v>0</v>
      </c>
      <c r="AS55" s="102">
        <f>+AR55*(AS$35/180)</f>
        <v>0</v>
      </c>
      <c r="AT55" s="102">
        <f>+COS(AS55)*AQ55</f>
        <v>0</v>
      </c>
      <c r="AV55" s="102">
        <f>+SIN(AS55)*AQ55</f>
        <v>0</v>
      </c>
      <c r="AY55" s="108"/>
      <c r="BA55" s="108">
        <f>+AZ56-AZ54</f>
        <v>0</v>
      </c>
      <c r="BB55" s="47">
        <f>+BA29</f>
        <v>0</v>
      </c>
      <c r="BC55" s="102">
        <f>+BB55*(BC$35/180)</f>
        <v>0</v>
      </c>
      <c r="BD55" s="102">
        <f>+COS(BC55)*BA55</f>
        <v>0</v>
      </c>
      <c r="BF55" s="102">
        <f>+SIN(BC55)*BA55</f>
        <v>0</v>
      </c>
      <c r="BI55" s="108"/>
      <c r="BK55" s="108">
        <f>+BJ56-BJ54</f>
        <v>0</v>
      </c>
      <c r="BL55" s="47">
        <f>+BK29</f>
        <v>0</v>
      </c>
      <c r="BM55" s="102">
        <f>+BL55*(BM$35/180)</f>
        <v>0</v>
      </c>
      <c r="BN55" s="102">
        <f>+COS(BM55)*BK55</f>
        <v>0</v>
      </c>
      <c r="BP55" s="102">
        <f>+SIN(BM55)*BK55</f>
        <v>0</v>
      </c>
      <c r="BS55" s="108"/>
      <c r="BU55" s="108">
        <f>+BT56-BT54</f>
        <v>0</v>
      </c>
      <c r="BV55" s="47">
        <f>+BU29</f>
        <v>0</v>
      </c>
      <c r="BW55" s="102">
        <f>+BV55*(BW$35/180)</f>
        <v>0</v>
      </c>
      <c r="BX55" s="102">
        <f>+COS(BW55)*BU55</f>
        <v>0</v>
      </c>
      <c r="BZ55" s="102">
        <f>+SIN(BW55)*BU55</f>
        <v>0</v>
      </c>
      <c r="CC55" s="108"/>
      <c r="CE55" s="108">
        <f>+CD56-CD54</f>
        <v>0</v>
      </c>
      <c r="CF55" s="47">
        <f>+CE29</f>
        <v>0</v>
      </c>
      <c r="CG55" s="102">
        <f>+CF55*(CG$35/180)</f>
        <v>0</v>
      </c>
      <c r="CH55" s="102">
        <f>+COS(CG55)*CE55</f>
        <v>0</v>
      </c>
      <c r="CJ55" s="102">
        <f>+SIN(CG55)*CE55</f>
        <v>0</v>
      </c>
      <c r="CN55" s="108"/>
      <c r="CP55" s="108">
        <f>+CO56-CO54</f>
        <v>0</v>
      </c>
      <c r="CQ55" s="47">
        <f>+CP29</f>
        <v>0</v>
      </c>
      <c r="CR55" s="102">
        <f>+CQ55*(CR$35/180)</f>
        <v>0</v>
      </c>
      <c r="CS55" s="102">
        <f>+COS(CR55)*CP55</f>
        <v>0</v>
      </c>
      <c r="CU55" s="102">
        <f>+SIN(CR55)*CP55</f>
        <v>0</v>
      </c>
      <c r="CX55" s="108"/>
      <c r="CZ55" s="108">
        <f>+CY56-CY54</f>
        <v>0</v>
      </c>
      <c r="DA55" s="47">
        <f>+CZ29</f>
        <v>0</v>
      </c>
      <c r="DB55" s="102">
        <f>+DA55*(DB$35/180)</f>
        <v>0</v>
      </c>
      <c r="DC55" s="102">
        <f>+COS(DB55)*CZ55</f>
        <v>0</v>
      </c>
      <c r="DE55" s="102">
        <f>+SIN(DB55)*CZ55</f>
        <v>0</v>
      </c>
      <c r="DH55" s="108"/>
      <c r="DJ55" s="108">
        <f>+DI56-DI54</f>
        <v>0</v>
      </c>
      <c r="DK55" s="47">
        <f>+DJ29</f>
        <v>0</v>
      </c>
      <c r="DL55" s="102">
        <f>+DK55*(DL$35/180)</f>
        <v>0</v>
      </c>
      <c r="DM55" s="102">
        <f>+COS(DL55)*DJ55</f>
        <v>0</v>
      </c>
      <c r="DO55" s="102">
        <f>+SIN(DL55)*DJ55</f>
        <v>0</v>
      </c>
      <c r="DR55" s="108"/>
      <c r="DT55" s="108">
        <f>+DS56-DS54</f>
        <v>0</v>
      </c>
      <c r="DU55" s="47">
        <f>+DT29</f>
        <v>0</v>
      </c>
      <c r="DV55" s="102">
        <f>+DU55*(DV$35/180)</f>
        <v>0</v>
      </c>
      <c r="DW55" s="102">
        <f>+COS(DV55)*DT55</f>
        <v>0</v>
      </c>
      <c r="DY55" s="102">
        <f>+SIN(DV55)*DT55</f>
        <v>0</v>
      </c>
    </row>
    <row r="56" spans="1:130" x14ac:dyDescent="0.25">
      <c r="A56" s="108">
        <v>11</v>
      </c>
      <c r="B56" s="47">
        <f>+B30</f>
        <v>0</v>
      </c>
      <c r="G56" s="102">
        <f>+G54+F55</f>
        <v>-0.25842716035726454</v>
      </c>
      <c r="I56" s="102">
        <f>+I54+H55</f>
        <v>-2.8888093346714965</v>
      </c>
      <c r="K56" s="108">
        <v>11</v>
      </c>
      <c r="L56" s="47">
        <f>+L30</f>
        <v>0</v>
      </c>
      <c r="Q56" s="102">
        <f>+Q54+P55</f>
        <v>-0.2666627498993428</v>
      </c>
      <c r="S56" s="102">
        <f>+S54+R55</f>
        <v>-1.4177728106987602</v>
      </c>
      <c r="U56" s="108">
        <v>11</v>
      </c>
      <c r="V56" s="47">
        <f>+V30</f>
        <v>0</v>
      </c>
      <c r="AA56" s="102">
        <f>+AA54+Z55</f>
        <v>-0.11901703595155944</v>
      </c>
      <c r="AC56" s="102">
        <f>+AC54+AB55</f>
        <v>-1.0212403050367782</v>
      </c>
      <c r="AE56" s="108">
        <v>11</v>
      </c>
      <c r="AF56" s="47">
        <f>+AF30</f>
        <v>0</v>
      </c>
      <c r="AK56" s="102">
        <f>+AK54+AJ55</f>
        <v>-0.17926740265091468</v>
      </c>
      <c r="AM56" s="102">
        <f>+AM54+AL55</f>
        <v>-2.3062032232937533</v>
      </c>
      <c r="AO56" s="108">
        <v>11</v>
      </c>
      <c r="AP56" s="47">
        <f>+AP30</f>
        <v>0</v>
      </c>
      <c r="AU56" s="102">
        <f>+AU54+AT55</f>
        <v>-1.1490330237860249</v>
      </c>
      <c r="AW56" s="102">
        <f>+AW54+AV55</f>
        <v>-2.1849063492892191</v>
      </c>
      <c r="AY56" s="108">
        <v>11</v>
      </c>
      <c r="AZ56" s="47">
        <f>+AZ30</f>
        <v>0</v>
      </c>
      <c r="BE56" s="102">
        <f>+BE54+BD55</f>
        <v>-0.15931872123036683</v>
      </c>
      <c r="BG56" s="102">
        <f>+BG54+BF55</f>
        <v>-0.77346471275884898</v>
      </c>
      <c r="BI56" s="108">
        <v>11</v>
      </c>
      <c r="BJ56" s="47">
        <f>+BJ30</f>
        <v>0</v>
      </c>
      <c r="BO56" s="102">
        <f>+BO54+BN55</f>
        <v>-0.40886078457025832</v>
      </c>
      <c r="BQ56" s="102">
        <f>+BQ54+BP55</f>
        <v>-3.4730612821376767</v>
      </c>
      <c r="BS56" s="108">
        <v>11</v>
      </c>
      <c r="BT56" s="47">
        <f>+BT30</f>
        <v>0</v>
      </c>
      <c r="BY56" s="102">
        <f>+BY54+BX55</f>
        <v>-0.40438368347879816</v>
      </c>
      <c r="CA56" s="102">
        <f>+CA54+BZ55</f>
        <v>-2.0863122385935555</v>
      </c>
      <c r="CC56" s="108">
        <v>11</v>
      </c>
      <c r="CD56" s="47">
        <f>+CD30</f>
        <v>0</v>
      </c>
      <c r="CI56" s="102">
        <f>+CI54+CH55</f>
        <v>-0.27726066628919455</v>
      </c>
      <c r="CK56" s="102">
        <f>+CK54+CJ55</f>
        <v>-1.623672464451317</v>
      </c>
      <c r="CN56" s="108">
        <v>11</v>
      </c>
      <c r="CO56" s="47">
        <f>+CO30</f>
        <v>0</v>
      </c>
      <c r="CT56" s="102">
        <f>+CT54+CS55</f>
        <v>-0.50323569358511833</v>
      </c>
      <c r="CV56" s="102">
        <f>+CV54+CU55</f>
        <v>-4.3211307626290303</v>
      </c>
      <c r="CX56" s="108">
        <v>11</v>
      </c>
      <c r="CY56" s="47">
        <f>+CY30</f>
        <v>0</v>
      </c>
      <c r="DD56" s="102">
        <f>+DD54+DC55</f>
        <v>-0.3692819543186463</v>
      </c>
      <c r="DF56" s="102">
        <f>+DF54+DE55</f>
        <v>-1.4951724596527396</v>
      </c>
      <c r="DH56" s="108">
        <v>11</v>
      </c>
      <c r="DI56" s="47">
        <f>+DI30</f>
        <v>0</v>
      </c>
      <c r="DN56" s="102">
        <f>+DN54+DM55</f>
        <v>-0.24222287230506367</v>
      </c>
      <c r="DP56" s="102">
        <f>+DP54+DO55</f>
        <v>-2.3640925334746004</v>
      </c>
      <c r="DR56" s="108">
        <v>11</v>
      </c>
      <c r="DS56" s="47">
        <f>+DS30</f>
        <v>0</v>
      </c>
      <c r="DX56" s="102">
        <f>+DX54+DW55</f>
        <v>-0.11634429095294152</v>
      </c>
      <c r="DZ56" s="102">
        <f>+DZ54+DY55</f>
        <v>-0.47014076049866094</v>
      </c>
    </row>
    <row r="57" spans="1:130" x14ac:dyDescent="0.25">
      <c r="A57" s="108"/>
      <c r="C57" s="108">
        <f>+B58-B56</f>
        <v>23.97</v>
      </c>
      <c r="D57" s="47">
        <f>+C30</f>
        <v>0</v>
      </c>
      <c r="E57" s="102">
        <f>+D57*(E$35/180)</f>
        <v>0</v>
      </c>
      <c r="F57" s="102">
        <f>+COS(E57)*C57</f>
        <v>23.97</v>
      </c>
      <c r="H57" s="102">
        <f>+SIN(E57)*C57</f>
        <v>0</v>
      </c>
      <c r="K57" s="108"/>
      <c r="M57" s="108">
        <f>+L58-L56</f>
        <v>7.9600000000000009</v>
      </c>
      <c r="N57" s="47">
        <f>+M30</f>
        <v>0</v>
      </c>
      <c r="O57" s="102">
        <f>+N57*(O$35/180)</f>
        <v>0</v>
      </c>
      <c r="P57" s="102">
        <f>+COS(O57)*M57</f>
        <v>7.9600000000000009</v>
      </c>
      <c r="R57" s="102">
        <f>+SIN(O57)*M57</f>
        <v>0</v>
      </c>
      <c r="U57" s="108"/>
      <c r="W57" s="108">
        <f>+V58-V56</f>
        <v>7.3000000000000007</v>
      </c>
      <c r="X57" s="47">
        <f>+W30</f>
        <v>0</v>
      </c>
      <c r="Y57" s="102">
        <f>+X57*(Y$35/180)</f>
        <v>0</v>
      </c>
      <c r="Z57" s="102">
        <f>+COS(Y57)*W57</f>
        <v>7.3000000000000007</v>
      </c>
      <c r="AB57" s="102">
        <f>+SIN(Y57)*W57</f>
        <v>0</v>
      </c>
      <c r="AE57" s="108"/>
      <c r="AG57" s="108">
        <f>+AF58-AF56</f>
        <v>21.06</v>
      </c>
      <c r="AH57" s="47">
        <f>+AG30</f>
        <v>0</v>
      </c>
      <c r="AI57" s="102">
        <f>+AH57*(AI$35/180)</f>
        <v>0</v>
      </c>
      <c r="AJ57" s="102">
        <f>+COS(AI57)*AG57</f>
        <v>21.06</v>
      </c>
      <c r="AL57" s="102">
        <f>+SIN(AI57)*AG57</f>
        <v>0</v>
      </c>
      <c r="AO57" s="108"/>
      <c r="AQ57" s="108">
        <f>+AP58-AP56</f>
        <v>5.15</v>
      </c>
      <c r="AR57" s="47">
        <f>+AQ30</f>
        <v>0</v>
      </c>
      <c r="AS57" s="102">
        <f>+AR57*(AS$35/180)</f>
        <v>0</v>
      </c>
      <c r="AT57" s="102">
        <f>+COS(AS57)*AQ57</f>
        <v>5.15</v>
      </c>
      <c r="AV57" s="102">
        <f>+SIN(AS57)*AQ57</f>
        <v>0</v>
      </c>
      <c r="AY57" s="108"/>
      <c r="BA57" s="108">
        <f>+AZ58-AZ56</f>
        <v>23.7</v>
      </c>
      <c r="BB57" s="47">
        <f>+BA30</f>
        <v>0</v>
      </c>
      <c r="BC57" s="102">
        <f>+BB57*(BC$35/180)</f>
        <v>0</v>
      </c>
      <c r="BD57" s="102">
        <f>+COS(BC57)*BA57</f>
        <v>23.7</v>
      </c>
      <c r="BF57" s="102">
        <f>+SIN(BC57)*BA57</f>
        <v>0</v>
      </c>
      <c r="BI57" s="108"/>
      <c r="BK57" s="108">
        <f>+BJ58-BJ56</f>
        <v>22.9</v>
      </c>
      <c r="BL57" s="47">
        <f>+BK30</f>
        <v>0</v>
      </c>
      <c r="BM57" s="102">
        <f>+BL57*(BM$35/180)</f>
        <v>0</v>
      </c>
      <c r="BN57" s="102">
        <f>+COS(BM57)*BK57</f>
        <v>22.9</v>
      </c>
      <c r="BP57" s="102">
        <f>+SIN(BM57)*BK57</f>
        <v>0</v>
      </c>
      <c r="BS57" s="108"/>
      <c r="BU57" s="108">
        <f>+BT58-BT56</f>
        <v>22.72</v>
      </c>
      <c r="BV57" s="47">
        <f>+BU30</f>
        <v>0</v>
      </c>
      <c r="BW57" s="102">
        <f>+BV57*(BW$35/180)</f>
        <v>0</v>
      </c>
      <c r="BX57" s="102">
        <f>+COS(BW57)*BU57</f>
        <v>22.72</v>
      </c>
      <c r="BZ57" s="102">
        <f>+SIN(BW57)*BU57</f>
        <v>0</v>
      </c>
      <c r="CC57" s="108"/>
      <c r="CE57" s="108">
        <f>+CD58-CD56</f>
        <v>36.299999999999997</v>
      </c>
      <c r="CF57" s="47">
        <f>+CE30</f>
        <v>0</v>
      </c>
      <c r="CG57" s="102">
        <f>+CF57*(CG$35/180)</f>
        <v>0</v>
      </c>
      <c r="CH57" s="102">
        <f>+COS(CG57)*CE57</f>
        <v>36.299999999999997</v>
      </c>
      <c r="CJ57" s="102">
        <f>+SIN(CG57)*CE57</f>
        <v>0</v>
      </c>
      <c r="CN57" s="108"/>
      <c r="CP57" s="108">
        <f>+CO58-CO56</f>
        <v>27.68</v>
      </c>
      <c r="CQ57" s="47">
        <f>+CP30</f>
        <v>0</v>
      </c>
      <c r="CR57" s="102">
        <f>+CQ57*(CR$35/180)</f>
        <v>0</v>
      </c>
      <c r="CS57" s="102">
        <f>+COS(CR57)*CP57</f>
        <v>27.68</v>
      </c>
      <c r="CU57" s="102">
        <f>+SIN(CR57)*CP57</f>
        <v>0</v>
      </c>
      <c r="CX57" s="108"/>
      <c r="CZ57" s="108">
        <f>+CY58-CY56</f>
        <v>10.329999999999998</v>
      </c>
      <c r="DA57" s="47">
        <f>+CZ30</f>
        <v>0</v>
      </c>
      <c r="DB57" s="102">
        <f>+DA57*(DB$35/180)</f>
        <v>0</v>
      </c>
      <c r="DC57" s="102">
        <f>+COS(DB57)*CZ57</f>
        <v>10.329999999999998</v>
      </c>
      <c r="DE57" s="102">
        <f>+SIN(DB57)*CZ57</f>
        <v>0</v>
      </c>
      <c r="DH57" s="108"/>
      <c r="DJ57" s="108">
        <f>+DI58-DI56</f>
        <v>17</v>
      </c>
      <c r="DK57" s="47">
        <f>+DJ30</f>
        <v>0</v>
      </c>
      <c r="DL57" s="102">
        <f>+DK57*(DL$35/180)</f>
        <v>0</v>
      </c>
      <c r="DM57" s="102">
        <f>+COS(DL57)*DJ57</f>
        <v>17</v>
      </c>
      <c r="DO57" s="102">
        <f>+SIN(DL57)*DJ57</f>
        <v>0</v>
      </c>
      <c r="DR57" s="108"/>
      <c r="DT57" s="108">
        <f>+DS58-DS56</f>
        <v>19.940000000000001</v>
      </c>
      <c r="DU57" s="47">
        <f>+DT30</f>
        <v>0</v>
      </c>
      <c r="DV57" s="102">
        <f>+DU57*(DV$35/180)</f>
        <v>0</v>
      </c>
      <c r="DW57" s="102">
        <f>+COS(DV57)*DT57</f>
        <v>19.940000000000001</v>
      </c>
      <c r="DY57" s="102">
        <f>+SIN(DV57)*DT57</f>
        <v>0</v>
      </c>
    </row>
    <row r="58" spans="1:130" x14ac:dyDescent="0.25">
      <c r="A58" s="108">
        <v>12</v>
      </c>
      <c r="B58" s="47">
        <f>+B31</f>
        <v>23.97</v>
      </c>
      <c r="G58" s="102">
        <f>+G56+F57</f>
        <v>23.711572839642734</v>
      </c>
      <c r="I58" s="102">
        <f>+I56+H57</f>
        <v>-2.8888093346714965</v>
      </c>
      <c r="K58" s="108">
        <v>12</v>
      </c>
      <c r="L58" s="47">
        <f>+L31</f>
        <v>7.9600000000000009</v>
      </c>
      <c r="Q58" s="102">
        <f>+Q56+P57</f>
        <v>7.6933372501006581</v>
      </c>
      <c r="S58" s="102">
        <f>+S56+R57</f>
        <v>-1.4177728106987602</v>
      </c>
      <c r="U58" s="108">
        <v>12</v>
      </c>
      <c r="V58" s="47">
        <f>+V31</f>
        <v>7.3000000000000007</v>
      </c>
      <c r="AA58" s="102">
        <f>+AA56+Z57</f>
        <v>7.1809829640484413</v>
      </c>
      <c r="AC58" s="102">
        <f>+AC56+AB57</f>
        <v>-1.0212403050367782</v>
      </c>
      <c r="AE58" s="108">
        <v>12</v>
      </c>
      <c r="AF58" s="47">
        <f>+AF31</f>
        <v>21.06</v>
      </c>
      <c r="AK58" s="102">
        <f>+AK56+AJ57</f>
        <v>20.880732597349084</v>
      </c>
      <c r="AM58" s="102">
        <f>+AM56+AL57</f>
        <v>-2.3062032232937533</v>
      </c>
      <c r="AO58" s="108">
        <v>12</v>
      </c>
      <c r="AP58" s="47">
        <f>+AP31</f>
        <v>5.15</v>
      </c>
      <c r="AU58" s="102">
        <f>+AU56+AT57</f>
        <v>4.0009669762139755</v>
      </c>
      <c r="AW58" s="102">
        <f>+AW56+AV57</f>
        <v>-2.1849063492892191</v>
      </c>
      <c r="AY58" s="108">
        <v>12</v>
      </c>
      <c r="AZ58" s="47">
        <f>+AZ31</f>
        <v>23.7</v>
      </c>
      <c r="BE58" s="102">
        <f>+BE56+BD57</f>
        <v>23.540681278769632</v>
      </c>
      <c r="BG58" s="102">
        <f>+BG56+BF57</f>
        <v>-0.77346471275884898</v>
      </c>
      <c r="BI58" s="108">
        <v>12</v>
      </c>
      <c r="BJ58" s="47">
        <f>+BJ31</f>
        <v>22.9</v>
      </c>
      <c r="BO58" s="102">
        <f>+BO56+BN57</f>
        <v>22.49113921542974</v>
      </c>
      <c r="BQ58" s="102">
        <f>+BQ56+BP57</f>
        <v>-3.4730612821376767</v>
      </c>
      <c r="BS58" s="108">
        <v>12</v>
      </c>
      <c r="BT58" s="47">
        <f>+BT31</f>
        <v>22.72</v>
      </c>
      <c r="BY58" s="102">
        <f>+BY56+BX57</f>
        <v>22.315616316521201</v>
      </c>
      <c r="CA58" s="102">
        <f>+CA56+BZ57</f>
        <v>-2.0863122385935555</v>
      </c>
      <c r="CC58" s="108">
        <v>12</v>
      </c>
      <c r="CD58" s="47">
        <f>+CD31</f>
        <v>36.299999999999997</v>
      </c>
      <c r="CI58" s="102">
        <f>+CI56+CH57</f>
        <v>36.022739333710803</v>
      </c>
      <c r="CK58" s="102">
        <f>+CK56+CJ57</f>
        <v>-1.623672464451317</v>
      </c>
      <c r="CN58" s="108">
        <v>12</v>
      </c>
      <c r="CO58" s="47">
        <f>+CO31</f>
        <v>27.68</v>
      </c>
      <c r="CT58" s="102">
        <f>+CT56+CS57</f>
        <v>27.176764306414881</v>
      </c>
      <c r="CV58" s="102">
        <f>+CV56+CU57</f>
        <v>-4.3211307626290303</v>
      </c>
      <c r="CX58" s="108">
        <v>12</v>
      </c>
      <c r="CY58" s="47">
        <f>+CY31</f>
        <v>10.329999999999998</v>
      </c>
      <c r="DD58" s="102">
        <f>+DD56+DC57</f>
        <v>9.960718045681352</v>
      </c>
      <c r="DF58" s="102">
        <f>+DF56+DE57</f>
        <v>-1.4951724596527396</v>
      </c>
      <c r="DH58" s="108">
        <v>12</v>
      </c>
      <c r="DI58" s="47">
        <f>+DI31</f>
        <v>17</v>
      </c>
      <c r="DN58" s="102">
        <f>+DN56+DM57</f>
        <v>16.757777127694936</v>
      </c>
      <c r="DP58" s="102">
        <f>+DP56+DO57</f>
        <v>-2.3640925334746004</v>
      </c>
      <c r="DR58" s="108">
        <v>12</v>
      </c>
      <c r="DS58" s="47">
        <f>+DS31</f>
        <v>19.940000000000001</v>
      </c>
      <c r="DX58" s="102">
        <f>+DX56+DW57</f>
        <v>19.82365570904706</v>
      </c>
      <c r="DZ58" s="102">
        <f>+DZ56+DY57</f>
        <v>-0.47014076049866094</v>
      </c>
    </row>
    <row r="59" spans="1:130" x14ac:dyDescent="0.25">
      <c r="A59" s="108"/>
      <c r="C59" s="108">
        <f>+B60-B58</f>
        <v>-8.5676923076923046</v>
      </c>
      <c r="D59" s="47">
        <f>+C31</f>
        <v>-10.199999999999999</v>
      </c>
      <c r="E59" s="102">
        <f>+D59*(E$35/180)</f>
        <v>-0.17802358370342161</v>
      </c>
      <c r="F59" s="102">
        <f>+COS(E59)*C59</f>
        <v>-8.4322851396626248</v>
      </c>
      <c r="H59" s="102">
        <f>+SIN(E59)*C59</f>
        <v>1.517207567445783</v>
      </c>
      <c r="K59" s="108"/>
      <c r="M59" s="108">
        <f>+L60-L58</f>
        <v>-7.9600000000000009</v>
      </c>
      <c r="N59" s="47">
        <f>+M31</f>
        <v>-22.2</v>
      </c>
      <c r="O59" s="102">
        <f>+N59*(O$35/180)</f>
        <v>-0.38746309394274114</v>
      </c>
      <c r="P59" s="102">
        <f>+COS(O59)*M59</f>
        <v>-7.3699298550875589</v>
      </c>
      <c r="R59" s="102">
        <f>+SIN(O59)*M59</f>
        <v>3.0076126630749984</v>
      </c>
      <c r="U59" s="108"/>
      <c r="W59" s="108">
        <f>+V60-V58</f>
        <v>-7.3000000000000007</v>
      </c>
      <c r="X59" s="47">
        <f>+W31</f>
        <v>-15.5</v>
      </c>
      <c r="Y59" s="102">
        <f>+X59*(Y$35/180)</f>
        <v>-0.27052603405912107</v>
      </c>
      <c r="Z59" s="102">
        <f>+COS(Y59)*W59</f>
        <v>-7.0345023084229483</v>
      </c>
      <c r="AB59" s="102">
        <f>+SIN(Y59)*W59</f>
        <v>1.9508401453712751</v>
      </c>
      <c r="AE59" s="108"/>
      <c r="AG59" s="108">
        <f>+AF60-AF58</f>
        <v>-21.06</v>
      </c>
      <c r="AH59" s="47">
        <f>+AG31</f>
        <v>-7.6</v>
      </c>
      <c r="AI59" s="102">
        <f>+AH59*(AI$35/180)</f>
        <v>-0.13264502315156904</v>
      </c>
      <c r="AJ59" s="102">
        <f>+COS(AI59)*AG59</f>
        <v>-20.874999277697466</v>
      </c>
      <c r="AL59" s="102">
        <f>+SIN(AI59)*AG59</f>
        <v>2.7853195788149985</v>
      </c>
      <c r="AO59" s="108"/>
      <c r="AQ59" s="108">
        <f>+AP60-AP58</f>
        <v>-5.15</v>
      </c>
      <c r="AR59" s="47">
        <f>+AQ31</f>
        <v>-33.25</v>
      </c>
      <c r="AS59" s="102">
        <f>+AR59*(AS$35/180)</f>
        <v>-0.58032197628811455</v>
      </c>
      <c r="AT59" s="102">
        <f>+COS(AS59)*AQ59</f>
        <v>-4.3068737026159623</v>
      </c>
      <c r="AV59" s="102">
        <f>+SIN(AS59)*AQ59</f>
        <v>2.8237101320275562</v>
      </c>
      <c r="AY59" s="108"/>
      <c r="BA59" s="108">
        <f>+AZ60-AZ58</f>
        <v>-23.7</v>
      </c>
      <c r="BB59" s="47">
        <f>+BA31</f>
        <v>-10.8</v>
      </c>
      <c r="BC59" s="102">
        <f>+BB59*(BC$35/180)</f>
        <v>-0.1884955592153876</v>
      </c>
      <c r="BD59" s="102">
        <f>+COS(BC59)*BA59</f>
        <v>-23.28020784226992</v>
      </c>
      <c r="BF59" s="102">
        <f>+SIN(BC59)*BA59</f>
        <v>4.4409371556816737</v>
      </c>
      <c r="BI59" s="108"/>
      <c r="BK59" s="108">
        <f>+BJ60-BJ58</f>
        <v>-22.9</v>
      </c>
      <c r="BL59" s="47">
        <f>+BK31</f>
        <v>-9</v>
      </c>
      <c r="BM59" s="102">
        <f>+BL59*(BM$35/180)</f>
        <v>-0.15707963267948966</v>
      </c>
      <c r="BN59" s="102">
        <f>+COS(BM59)*BK59</f>
        <v>-22.618062999628652</v>
      </c>
      <c r="BP59" s="102">
        <f>+SIN(BM59)*BK59</f>
        <v>3.5823492494212865</v>
      </c>
      <c r="BS59" s="108"/>
      <c r="BU59" s="108">
        <f>+BT60-BT58</f>
        <v>-22.72</v>
      </c>
      <c r="BV59" s="47">
        <f>+BU31</f>
        <v>-16.8</v>
      </c>
      <c r="BW59" s="102">
        <f>+BV59*(BW$35/180)</f>
        <v>-0.29321531433504738</v>
      </c>
      <c r="BX59" s="102">
        <f>+COS(BW59)*BU59</f>
        <v>-21.750298983928566</v>
      </c>
      <c r="BZ59" s="102">
        <f>+SIN(BW59)*BU59</f>
        <v>6.5668024265783949</v>
      </c>
      <c r="CC59" s="108"/>
      <c r="CE59" s="108">
        <f>+CD60-CD58</f>
        <v>14.100000000000001</v>
      </c>
      <c r="CF59" s="47">
        <f>+CE31</f>
        <v>-9.8333333333333339</v>
      </c>
      <c r="CG59" s="102">
        <f>+CF59*(CG$35/180)</f>
        <v>-0.17162404311277574</v>
      </c>
      <c r="CH59" s="102">
        <f>+COS(CG59)*CE59</f>
        <v>13.892852780741533</v>
      </c>
      <c r="CJ59" s="102">
        <f>+SIN(CG59)*CE59</f>
        <v>-2.4080368794190559</v>
      </c>
      <c r="CN59" s="108"/>
      <c r="CP59" s="108">
        <f>+CO60-CO58</f>
        <v>-27.68</v>
      </c>
      <c r="CQ59" s="47">
        <f>+CP31</f>
        <v>-11.6</v>
      </c>
      <c r="CR59" s="102">
        <f>+CQ59*(CR$35/180)</f>
        <v>-0.20245819323134223</v>
      </c>
      <c r="CS59" s="102">
        <f>+COS(CR59)*CP59</f>
        <v>-27.114642908909843</v>
      </c>
      <c r="CU59" s="102">
        <f>+SIN(CR59)*CP59</f>
        <v>5.5658368573203019</v>
      </c>
      <c r="CX59" s="108"/>
      <c r="CZ59" s="108">
        <f>+CY60-CY58</f>
        <v>-10.329999999999998</v>
      </c>
      <c r="DA59" s="47">
        <f>+CZ31</f>
        <v>-14.166666666666666</v>
      </c>
      <c r="DB59" s="102">
        <f>+DA59*(DB$35/180)</f>
        <v>-0.24725497736586335</v>
      </c>
      <c r="DC59" s="102">
        <f>+COS(DB59)*CZ59</f>
        <v>-10.015843005740937</v>
      </c>
      <c r="DE59" s="102">
        <f>+SIN(DB59)*CZ59</f>
        <v>2.5281987430481645</v>
      </c>
      <c r="DH59" s="108"/>
      <c r="DJ59" s="108">
        <f>+DI60-DI58</f>
        <v>-17</v>
      </c>
      <c r="DK59" s="47">
        <f>+DJ31</f>
        <v>-7.5</v>
      </c>
      <c r="DL59" s="102">
        <f>+DK59*(DL$35/180)</f>
        <v>-0.1308996938995747</v>
      </c>
      <c r="DM59" s="102">
        <f>+COS(DL59)*DJ59</f>
        <v>-16.854562643354775</v>
      </c>
      <c r="DO59" s="102">
        <f>+SIN(DL59)*DJ59</f>
        <v>2.2189452677408767</v>
      </c>
      <c r="DR59" s="108"/>
      <c r="DT59" s="108">
        <f>+DS60-DS58</f>
        <v>-19.940000000000001</v>
      </c>
      <c r="DU59" s="47">
        <f>+DT31</f>
        <v>-2.5</v>
      </c>
      <c r="DV59" s="102">
        <f>+DU59*(DV$35/180)</f>
        <v>-4.3633231299858237E-2</v>
      </c>
      <c r="DW59" s="102">
        <f>+COS(DV59)*DT59</f>
        <v>-19.921021538342245</v>
      </c>
      <c r="DY59" s="102">
        <f>+SIN(DV59)*DT59</f>
        <v>0.8697705840647999</v>
      </c>
    </row>
    <row r="60" spans="1:130" x14ac:dyDescent="0.25">
      <c r="A60" s="108">
        <v>13</v>
      </c>
      <c r="B60" s="1">
        <f>+B32</f>
        <v>15.402307692307694</v>
      </c>
      <c r="G60" s="102">
        <f>+G58+F59</f>
        <v>15.279287699980109</v>
      </c>
      <c r="I60" s="102">
        <f>+I58+H59</f>
        <v>-1.3716017672257135</v>
      </c>
      <c r="K60" s="108">
        <v>13</v>
      </c>
      <c r="L60" s="1">
        <f>+L32</f>
        <v>0</v>
      </c>
      <c r="Q60" s="102">
        <f>+Q58+P59</f>
        <v>0.32340739501309912</v>
      </c>
      <c r="S60" s="102">
        <f>+S58+R59</f>
        <v>1.5898398523762383</v>
      </c>
      <c r="U60" s="108">
        <v>13</v>
      </c>
      <c r="V60" s="1">
        <f>+V32</f>
        <v>0</v>
      </c>
      <c r="AA60" s="102">
        <f>+AA58+Z59</f>
        <v>0.14648065562549295</v>
      </c>
      <c r="AC60" s="102">
        <f>+AC58+AB59</f>
        <v>0.92959984033449694</v>
      </c>
      <c r="AE60" s="108">
        <v>13</v>
      </c>
      <c r="AF60" s="1">
        <f>+AF32</f>
        <v>0</v>
      </c>
      <c r="AK60" s="102">
        <f>+AK58+AJ59</f>
        <v>5.7333196516182738E-3</v>
      </c>
      <c r="AM60" s="102">
        <f>+AM58+AL59</f>
        <v>0.47911635552124521</v>
      </c>
      <c r="AO60" s="108">
        <v>13</v>
      </c>
      <c r="AP60" s="1">
        <f>+AP32</f>
        <v>0</v>
      </c>
      <c r="AU60" s="102">
        <f>+AU58+AT59</f>
        <v>-0.30590672640198679</v>
      </c>
      <c r="AW60" s="102">
        <f>+AW58+AV59</f>
        <v>0.63880378273833704</v>
      </c>
      <c r="AY60" s="108">
        <v>13</v>
      </c>
      <c r="AZ60" s="1">
        <f>+AZ32</f>
        <v>0</v>
      </c>
      <c r="BE60" s="102">
        <f>+BE58+BD59</f>
        <v>0.26047343649971211</v>
      </c>
      <c r="BG60" s="102">
        <f>+BG58+BF59</f>
        <v>3.6674724429228247</v>
      </c>
      <c r="BI60" s="108">
        <v>13</v>
      </c>
      <c r="BJ60" s="1">
        <f>+BJ32</f>
        <v>0</v>
      </c>
      <c r="BO60" s="102">
        <f>+BO58+BN59</f>
        <v>-0.1269237841989117</v>
      </c>
      <c r="BQ60" s="102">
        <f>+BQ58+BP59</f>
        <v>0.10928796728360979</v>
      </c>
      <c r="BS60" s="108">
        <v>13</v>
      </c>
      <c r="BT60" s="1">
        <f>+BT32</f>
        <v>0</v>
      </c>
      <c r="BY60" s="102">
        <f>+BY58+BX59</f>
        <v>0.56531733259263461</v>
      </c>
      <c r="CA60" s="102">
        <f>+CA58+BZ59</f>
        <v>4.4804901879848398</v>
      </c>
      <c r="CC60" s="108">
        <v>13</v>
      </c>
      <c r="CD60" s="1">
        <f>+CD32</f>
        <v>50.4</v>
      </c>
      <c r="CI60" s="102">
        <f>+CI58+CH59</f>
        <v>49.915592114452338</v>
      </c>
      <c r="CK60" s="102">
        <f>+CK58+CJ59</f>
        <v>-4.0317093438703733</v>
      </c>
      <c r="CN60" s="108">
        <v>13</v>
      </c>
      <c r="CO60" s="1">
        <f>+CO32</f>
        <v>0</v>
      </c>
      <c r="CT60" s="102">
        <f>+CT58+CS59</f>
        <v>6.212139750503809E-2</v>
      </c>
      <c r="CV60" s="102">
        <f>+CV58+CU59</f>
        <v>1.2447060946912716</v>
      </c>
      <c r="CX60" s="108">
        <v>13</v>
      </c>
      <c r="CY60" s="1">
        <f>+CY32</f>
        <v>0</v>
      </c>
      <c r="DD60" s="102">
        <f>+DD58+DC59</f>
        <v>-5.5124960059584893E-2</v>
      </c>
      <c r="DF60" s="102">
        <f>+DF58+DE59</f>
        <v>1.0330262833954249</v>
      </c>
      <c r="DH60" s="108">
        <v>13</v>
      </c>
      <c r="DI60" s="1">
        <f>+DI32</f>
        <v>0</v>
      </c>
      <c r="DN60" s="102">
        <f>+DN58+DM59</f>
        <v>-9.678551565983895E-2</v>
      </c>
      <c r="DP60" s="102">
        <f>+DP58+DO59</f>
        <v>-0.14514726573372361</v>
      </c>
      <c r="DR60" s="108">
        <v>13</v>
      </c>
      <c r="DS60" s="1">
        <f>+DS32</f>
        <v>0</v>
      </c>
      <c r="DX60" s="102">
        <f>+DX58+DW59</f>
        <v>-9.7365829295185335E-2</v>
      </c>
      <c r="DZ60" s="102">
        <f>+DZ58+DY59</f>
        <v>0.39962982356613896</v>
      </c>
    </row>
  </sheetData>
  <mergeCells count="39">
    <mergeCell ref="CF18:CG18"/>
    <mergeCell ref="AF18:AG18"/>
    <mergeCell ref="AH18:AI18"/>
    <mergeCell ref="AP18:AQ18"/>
    <mergeCell ref="AR18:AS18"/>
    <mergeCell ref="BV18:BW18"/>
    <mergeCell ref="CD18:CE18"/>
    <mergeCell ref="BT18:BU18"/>
    <mergeCell ref="DS18:DT18"/>
    <mergeCell ref="DU18:DV18"/>
    <mergeCell ref="CO18:CP18"/>
    <mergeCell ref="CQ18:CR18"/>
    <mergeCell ref="CY18:CZ18"/>
    <mergeCell ref="DA18:DB18"/>
    <mergeCell ref="DI18:DJ18"/>
    <mergeCell ref="DK18:DL18"/>
    <mergeCell ref="B1:C1"/>
    <mergeCell ref="AZ18:BA18"/>
    <mergeCell ref="BB18:BC18"/>
    <mergeCell ref="BJ18:BK18"/>
    <mergeCell ref="BL18:BM18"/>
    <mergeCell ref="H1:I1"/>
    <mergeCell ref="J1:K1"/>
    <mergeCell ref="L1:M1"/>
    <mergeCell ref="B18:C18"/>
    <mergeCell ref="D18:E18"/>
    <mergeCell ref="L18:M18"/>
    <mergeCell ref="N18:O18"/>
    <mergeCell ref="V18:W18"/>
    <mergeCell ref="D1:E1"/>
    <mergeCell ref="F1:G1"/>
    <mergeCell ref="Z1:AA1"/>
    <mergeCell ref="X18:Y18"/>
    <mergeCell ref="N1:O1"/>
    <mergeCell ref="P1:Q1"/>
    <mergeCell ref="R1:S1"/>
    <mergeCell ref="T1:U1"/>
    <mergeCell ref="V1:W1"/>
    <mergeCell ref="X1:Y1"/>
  </mergeCells>
  <pageMargins left="0.7" right="0.7" top="0.75" bottom="0.75" header="0.3" footer="0.3"/>
  <drawing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="60" zoomScaleNormal="60" workbookViewId="0">
      <selection activeCell="AI106" sqref="AI106"/>
    </sheetView>
  </sheetViews>
  <sheetFormatPr baseColWidth="10" defaultRowHeight="14.25" x14ac:dyDescent="0.2"/>
  <cols>
    <col min="1" max="16384" width="11.42578125" style="160"/>
  </cols>
  <sheetData/>
  <pageMargins left="0.7" right="0.7" top="0.75" bottom="0.75" header="0.3" footer="0.3"/>
  <pageSetup paperSize="9" orientation="portrait" horizontalDpi="300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60" zoomScaleNormal="60" workbookViewId="0">
      <selection activeCell="Q75" sqref="Q75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"/>
  <sheetViews>
    <sheetView topLeftCell="J4" workbookViewId="0">
      <selection activeCell="K10" sqref="K10"/>
    </sheetView>
  </sheetViews>
  <sheetFormatPr baseColWidth="10" defaultRowHeight="15" x14ac:dyDescent="0.25"/>
  <sheetData>
    <row r="1" spans="1:27" s="1" customFormat="1" x14ac:dyDescent="0.25">
      <c r="A1" s="1" t="s">
        <v>6</v>
      </c>
      <c r="B1" s="268" t="s">
        <v>7</v>
      </c>
      <c r="C1" s="284"/>
      <c r="D1" s="268" t="s">
        <v>8</v>
      </c>
      <c r="E1" s="269"/>
      <c r="F1" s="268" t="s">
        <v>9</v>
      </c>
      <c r="G1" s="269"/>
      <c r="H1" s="268" t="s">
        <v>10</v>
      </c>
      <c r="I1" s="269"/>
      <c r="J1" s="268" t="s">
        <v>11</v>
      </c>
      <c r="K1" s="284"/>
      <c r="L1" s="268" t="s">
        <v>12</v>
      </c>
      <c r="M1" s="269"/>
      <c r="N1" s="268" t="s">
        <v>13</v>
      </c>
      <c r="O1" s="269"/>
      <c r="P1" s="268" t="s">
        <v>14</v>
      </c>
      <c r="Q1" s="269"/>
      <c r="R1" s="303" t="s">
        <v>15</v>
      </c>
      <c r="S1" s="304"/>
      <c r="T1" s="268" t="s">
        <v>16</v>
      </c>
      <c r="U1" s="269"/>
      <c r="V1" s="268" t="s">
        <v>17</v>
      </c>
      <c r="W1" s="269"/>
      <c r="X1" s="268" t="s">
        <v>18</v>
      </c>
      <c r="Y1" s="269"/>
      <c r="Z1" s="302" t="s">
        <v>19</v>
      </c>
      <c r="AA1" s="269"/>
    </row>
    <row r="2" spans="1:27" ht="15.75" thickBot="1" x14ac:dyDescent="0.3">
      <c r="A2" s="1"/>
      <c r="B2" s="71" t="s">
        <v>22</v>
      </c>
      <c r="C2" s="77" t="s">
        <v>32</v>
      </c>
      <c r="D2" s="71" t="s">
        <v>22</v>
      </c>
      <c r="E2" s="80" t="s">
        <v>32</v>
      </c>
      <c r="F2" s="18" t="s">
        <v>22</v>
      </c>
      <c r="G2" s="6" t="s">
        <v>32</v>
      </c>
      <c r="H2" s="18" t="s">
        <v>22</v>
      </c>
      <c r="I2" s="6" t="s">
        <v>32</v>
      </c>
      <c r="J2" s="71" t="s">
        <v>22</v>
      </c>
      <c r="K2" s="77" t="s">
        <v>32</v>
      </c>
      <c r="L2" s="71" t="s">
        <v>22</v>
      </c>
      <c r="M2" s="80" t="s">
        <v>32</v>
      </c>
      <c r="N2" s="18" t="s">
        <v>22</v>
      </c>
      <c r="O2" s="6" t="s">
        <v>32</v>
      </c>
      <c r="P2" s="18" t="s">
        <v>22</v>
      </c>
      <c r="Q2" s="6" t="s">
        <v>32</v>
      </c>
      <c r="R2" s="18" t="s">
        <v>22</v>
      </c>
      <c r="S2" s="6" t="s">
        <v>32</v>
      </c>
      <c r="T2" s="18" t="s">
        <v>22</v>
      </c>
      <c r="U2" s="6" t="s">
        <v>32</v>
      </c>
      <c r="V2" s="18" t="s">
        <v>22</v>
      </c>
      <c r="W2" s="6" t="s">
        <v>32</v>
      </c>
      <c r="X2" s="18" t="s">
        <v>22</v>
      </c>
      <c r="Y2" s="6" t="s">
        <v>32</v>
      </c>
      <c r="Z2" s="78" t="s">
        <v>22</v>
      </c>
      <c r="AA2" s="80" t="s">
        <v>32</v>
      </c>
    </row>
    <row r="3" spans="1:27" x14ac:dyDescent="0.25">
      <c r="A3" s="1"/>
      <c r="B3" s="72">
        <v>0</v>
      </c>
      <c r="C3" s="74">
        <v>0</v>
      </c>
      <c r="D3" s="72">
        <v>0</v>
      </c>
      <c r="E3" s="73">
        <v>0</v>
      </c>
      <c r="F3" s="16">
        <v>0</v>
      </c>
      <c r="G3" s="8">
        <v>0</v>
      </c>
      <c r="H3" s="16">
        <v>0</v>
      </c>
      <c r="I3" s="19">
        <v>0</v>
      </c>
      <c r="J3" s="72">
        <v>0</v>
      </c>
      <c r="K3" s="73">
        <v>0</v>
      </c>
      <c r="L3" s="72">
        <v>0</v>
      </c>
      <c r="M3" s="74">
        <v>0</v>
      </c>
      <c r="N3" s="72">
        <v>0</v>
      </c>
      <c r="O3" s="75">
        <v>0</v>
      </c>
      <c r="P3" s="75">
        <v>0</v>
      </c>
      <c r="Q3" s="74">
        <v>0</v>
      </c>
      <c r="R3" s="72">
        <v>0</v>
      </c>
      <c r="S3" s="74">
        <v>0</v>
      </c>
      <c r="T3" s="72">
        <v>0</v>
      </c>
      <c r="U3" s="74">
        <v>0</v>
      </c>
      <c r="V3" s="72">
        <v>0</v>
      </c>
      <c r="W3" s="74">
        <v>0</v>
      </c>
      <c r="X3" s="72">
        <v>0</v>
      </c>
      <c r="Y3" s="73">
        <v>0</v>
      </c>
      <c r="Z3" s="82">
        <v>0</v>
      </c>
      <c r="AA3" s="73">
        <v>0</v>
      </c>
    </row>
    <row r="4" spans="1:27" x14ac:dyDescent="0.25">
      <c r="A4" s="1"/>
      <c r="B4" s="17">
        <v>0.4</v>
      </c>
      <c r="C4" s="20">
        <v>-20</v>
      </c>
      <c r="D4" s="17">
        <v>0.4</v>
      </c>
      <c r="E4" s="4">
        <v>-10</v>
      </c>
      <c r="F4" s="17">
        <v>0.8</v>
      </c>
      <c r="G4" s="4">
        <v>-5</v>
      </c>
      <c r="H4" s="17">
        <v>1.7</v>
      </c>
      <c r="I4" s="20">
        <v>0</v>
      </c>
      <c r="J4" s="17">
        <v>1.1000000000000001</v>
      </c>
      <c r="K4" s="4">
        <v>-3</v>
      </c>
      <c r="L4" s="17">
        <v>3.7</v>
      </c>
      <c r="M4" s="20">
        <v>-3</v>
      </c>
      <c r="N4" s="17">
        <v>2.8</v>
      </c>
      <c r="O4" s="69">
        <v>0</v>
      </c>
      <c r="P4" s="69">
        <v>1.8</v>
      </c>
      <c r="Q4" s="20">
        <v>0</v>
      </c>
      <c r="R4" s="17">
        <v>1.3</v>
      </c>
      <c r="S4" s="20">
        <v>0</v>
      </c>
      <c r="T4" s="17">
        <v>3.8</v>
      </c>
      <c r="U4" s="20">
        <v>0</v>
      </c>
      <c r="V4" s="17">
        <v>1.2</v>
      </c>
      <c r="W4" s="20">
        <v>-10</v>
      </c>
      <c r="X4" s="17">
        <v>4.0999999999999996</v>
      </c>
      <c r="Y4" s="4">
        <v>0</v>
      </c>
      <c r="Z4" s="79">
        <v>5.3</v>
      </c>
      <c r="AA4" s="4">
        <v>-7</v>
      </c>
    </row>
    <row r="5" spans="1:27" x14ac:dyDescent="0.25">
      <c r="A5" s="1"/>
      <c r="B5" s="17">
        <v>1.43</v>
      </c>
      <c r="C5" s="20">
        <v>-20</v>
      </c>
      <c r="D5" s="17">
        <v>1</v>
      </c>
      <c r="E5" s="4">
        <v>-40</v>
      </c>
      <c r="F5" s="17">
        <v>1.6</v>
      </c>
      <c r="G5" s="4">
        <v>-10</v>
      </c>
      <c r="H5" s="17">
        <v>3.7</v>
      </c>
      <c r="I5" s="20">
        <v>0</v>
      </c>
      <c r="J5" s="17">
        <v>4.5</v>
      </c>
      <c r="K5" s="4">
        <v>-5</v>
      </c>
      <c r="L5" s="17">
        <v>6.3</v>
      </c>
      <c r="M5" s="20">
        <v>-14</v>
      </c>
      <c r="N5" s="17">
        <v>6.2</v>
      </c>
      <c r="O5" s="69">
        <v>5</v>
      </c>
      <c r="P5" s="69">
        <v>6.3</v>
      </c>
      <c r="Q5" s="20">
        <v>5</v>
      </c>
      <c r="R5" s="17">
        <v>4.4000000000000004</v>
      </c>
      <c r="S5" s="20">
        <v>-11</v>
      </c>
      <c r="T5" s="17">
        <v>4.4000000000000004</v>
      </c>
      <c r="U5" s="20">
        <v>-30</v>
      </c>
      <c r="V5" s="17">
        <v>2.2999999999999998</v>
      </c>
      <c r="W5" s="20">
        <v>-15</v>
      </c>
      <c r="X5" s="17">
        <v>6</v>
      </c>
      <c r="Y5" s="4">
        <v>5</v>
      </c>
      <c r="Z5" s="79">
        <v>8.6999999999999993</v>
      </c>
      <c r="AA5" s="4">
        <v>-7</v>
      </c>
    </row>
    <row r="6" spans="1:27" ht="15.75" thickBot="1" x14ac:dyDescent="0.3">
      <c r="A6" s="1"/>
      <c r="B6" s="17">
        <v>3.45</v>
      </c>
      <c r="C6" s="20">
        <v>-15</v>
      </c>
      <c r="D6" s="17">
        <v>1.7</v>
      </c>
      <c r="E6" s="4">
        <v>-51</v>
      </c>
      <c r="F6" s="17">
        <v>2.4</v>
      </c>
      <c r="G6" s="4">
        <v>-26</v>
      </c>
      <c r="H6" s="17">
        <v>8.3000000000000007</v>
      </c>
      <c r="I6" s="20">
        <v>-10</v>
      </c>
      <c r="J6" s="18">
        <v>6.9</v>
      </c>
      <c r="K6" s="6">
        <v>-15</v>
      </c>
      <c r="L6" s="17">
        <v>10</v>
      </c>
      <c r="M6" s="20">
        <v>-14</v>
      </c>
      <c r="N6" s="17">
        <v>9.8000000000000007</v>
      </c>
      <c r="O6" s="69">
        <v>5</v>
      </c>
      <c r="P6" s="69">
        <v>8</v>
      </c>
      <c r="Q6" s="20">
        <v>-5</v>
      </c>
      <c r="R6" s="17">
        <v>5</v>
      </c>
      <c r="S6" s="20">
        <v>-11</v>
      </c>
      <c r="T6" s="17">
        <v>5.3</v>
      </c>
      <c r="U6" s="20">
        <v>-50</v>
      </c>
      <c r="V6" s="17">
        <v>4.9000000000000004</v>
      </c>
      <c r="W6" s="20">
        <v>-15</v>
      </c>
      <c r="X6" s="17">
        <v>9.1</v>
      </c>
      <c r="Y6" s="4">
        <v>10</v>
      </c>
      <c r="Z6" s="79">
        <v>11.8</v>
      </c>
      <c r="AA6" s="4">
        <v>-2</v>
      </c>
    </row>
    <row r="7" spans="1:27" ht="15.75" thickBot="1" x14ac:dyDescent="0.3">
      <c r="A7" s="1"/>
      <c r="B7" s="17">
        <v>4.7</v>
      </c>
      <c r="C7" s="20">
        <v>-25</v>
      </c>
      <c r="D7" s="18">
        <v>2.5</v>
      </c>
      <c r="E7" s="6">
        <v>-71</v>
      </c>
      <c r="F7" s="18">
        <v>4.2</v>
      </c>
      <c r="G7" s="6">
        <v>-36</v>
      </c>
      <c r="H7" s="18">
        <v>10.3</v>
      </c>
      <c r="I7" s="6">
        <v>-20</v>
      </c>
      <c r="J7" s="1"/>
      <c r="K7" s="1"/>
      <c r="L7" s="17">
        <v>14.2</v>
      </c>
      <c r="M7" s="20">
        <v>-9</v>
      </c>
      <c r="N7" s="17">
        <v>12.3</v>
      </c>
      <c r="O7" s="69">
        <v>-5</v>
      </c>
      <c r="P7" s="69">
        <v>11.6</v>
      </c>
      <c r="Q7" s="20">
        <v>-10</v>
      </c>
      <c r="R7" s="17">
        <v>7.2</v>
      </c>
      <c r="S7" s="20">
        <v>-31</v>
      </c>
      <c r="T7" s="17">
        <v>7.6</v>
      </c>
      <c r="U7" s="20">
        <v>-60</v>
      </c>
      <c r="V7" s="17">
        <v>7.2</v>
      </c>
      <c r="W7" s="20">
        <v>-25</v>
      </c>
      <c r="X7" s="17">
        <v>12</v>
      </c>
      <c r="Y7" s="4">
        <v>0</v>
      </c>
      <c r="Z7" s="79">
        <v>13.7</v>
      </c>
      <c r="AA7" s="4">
        <v>8</v>
      </c>
    </row>
    <row r="8" spans="1:27" ht="15.75" thickBot="1" x14ac:dyDescent="0.3">
      <c r="A8" s="1"/>
      <c r="B8" s="17">
        <v>6</v>
      </c>
      <c r="C8" s="4">
        <v>-35</v>
      </c>
      <c r="D8" s="1"/>
      <c r="E8" s="1"/>
      <c r="F8" s="1"/>
      <c r="G8" s="1"/>
      <c r="H8" s="147">
        <v>14.2</v>
      </c>
      <c r="I8" s="1">
        <v>-30</v>
      </c>
      <c r="J8" s="1"/>
      <c r="K8" s="1"/>
      <c r="L8" s="17">
        <v>17.3</v>
      </c>
      <c r="M8" s="20">
        <v>-9</v>
      </c>
      <c r="N8" s="18">
        <v>14.8</v>
      </c>
      <c r="O8" s="70">
        <v>-14</v>
      </c>
      <c r="P8" s="70">
        <v>15.6</v>
      </c>
      <c r="Q8" s="76">
        <v>-15</v>
      </c>
      <c r="R8" s="17">
        <v>9.3000000000000007</v>
      </c>
      <c r="S8" s="20">
        <v>-31</v>
      </c>
      <c r="T8" s="17">
        <v>14.5</v>
      </c>
      <c r="U8" s="20">
        <v>-50</v>
      </c>
      <c r="V8" s="18">
        <v>9.8000000000000007</v>
      </c>
      <c r="W8" s="76">
        <v>-35</v>
      </c>
      <c r="X8" s="18">
        <v>13.6</v>
      </c>
      <c r="Y8" s="6">
        <v>-15</v>
      </c>
      <c r="Z8" s="81">
        <v>15.8</v>
      </c>
      <c r="AA8" s="6">
        <v>-82</v>
      </c>
    </row>
    <row r="9" spans="1:27" ht="15.75" thickBot="1" x14ac:dyDescent="0.3">
      <c r="A9" s="1"/>
      <c r="B9" s="17">
        <v>8.6999999999999993</v>
      </c>
      <c r="C9" s="4">
        <v>-45</v>
      </c>
      <c r="D9" s="1"/>
      <c r="E9" s="1"/>
      <c r="F9" s="1"/>
      <c r="G9" s="1"/>
      <c r="H9" s="1"/>
      <c r="I9" s="1"/>
      <c r="J9" s="1"/>
      <c r="K9" s="1"/>
      <c r="L9" s="18">
        <v>18.600000000000001</v>
      </c>
      <c r="M9" s="6">
        <v>-30</v>
      </c>
      <c r="N9" s="1"/>
      <c r="O9" s="1"/>
      <c r="P9" s="1"/>
      <c r="Q9" s="1"/>
      <c r="R9" s="18">
        <v>24.7</v>
      </c>
      <c r="S9" s="76">
        <v>-40</v>
      </c>
      <c r="T9" s="17">
        <v>17.100000000000001</v>
      </c>
      <c r="U9" s="4">
        <v>-45</v>
      </c>
      <c r="V9" s="1"/>
      <c r="W9" s="1"/>
      <c r="X9" s="1"/>
      <c r="Y9" s="1"/>
      <c r="Z9" s="1"/>
      <c r="AA9" s="1"/>
    </row>
    <row r="10" spans="1:27" ht="15.75" thickBot="1" x14ac:dyDescent="0.3">
      <c r="A10" s="1"/>
      <c r="B10" s="17">
        <v>12</v>
      </c>
      <c r="C10" s="4">
        <v>-55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8">
        <v>19</v>
      </c>
      <c r="U10" s="6">
        <v>-65</v>
      </c>
      <c r="V10" s="1"/>
      <c r="W10" s="1"/>
      <c r="X10" s="1"/>
      <c r="Y10" s="1"/>
      <c r="Z10" s="1"/>
      <c r="AA10" s="1"/>
    </row>
    <row r="11" spans="1:27" ht="15.75" thickBot="1" x14ac:dyDescent="0.3">
      <c r="A11" s="1"/>
      <c r="B11" s="18">
        <v>14.7</v>
      </c>
      <c r="C11" s="6">
        <v>-65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</sheetData>
  <mergeCells count="13">
    <mergeCell ref="Z1:AA1"/>
    <mergeCell ref="N1:O1"/>
    <mergeCell ref="P1:Q1"/>
    <mergeCell ref="R1:S1"/>
    <mergeCell ref="T1:U1"/>
    <mergeCell ref="V1:W1"/>
    <mergeCell ref="X1:Y1"/>
    <mergeCell ref="L1:M1"/>
    <mergeCell ref="B1:C1"/>
    <mergeCell ref="D1:E1"/>
    <mergeCell ref="F1:G1"/>
    <mergeCell ref="H1:I1"/>
    <mergeCell ref="J1:K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Z60"/>
  <sheetViews>
    <sheetView showGridLines="0" topLeftCell="DD64" zoomScaleNormal="100" workbookViewId="0">
      <selection activeCell="BH75" sqref="BH75"/>
    </sheetView>
  </sheetViews>
  <sheetFormatPr baseColWidth="10" defaultColWidth="11.42578125" defaultRowHeight="14.25" x14ac:dyDescent="0.25"/>
  <cols>
    <col min="1" max="1" width="21.42578125" style="238" bestFit="1" customWidth="1"/>
    <col min="2" max="2" width="9.85546875" style="238" bestFit="1" customWidth="1"/>
    <col min="3" max="3" width="9.28515625" style="238" customWidth="1"/>
    <col min="4" max="4" width="11" style="238" customWidth="1"/>
    <col min="5" max="5" width="9.7109375" style="238" customWidth="1"/>
    <col min="6" max="7" width="9.28515625" style="238" customWidth="1"/>
    <col min="8" max="8" width="11.140625" style="238" bestFit="1" customWidth="1"/>
    <col min="9" max="27" width="9.28515625" style="238" customWidth="1"/>
    <col min="28" max="28" width="11.42578125" style="238"/>
    <col min="29" max="29" width="21.42578125" style="238" bestFit="1" customWidth="1"/>
    <col min="30" max="42" width="11.42578125" style="238"/>
    <col min="43" max="43" width="11.85546875" style="238" bestFit="1" customWidth="1"/>
    <col min="44" max="16384" width="11.42578125" style="238"/>
  </cols>
  <sheetData>
    <row r="1" spans="1:33" ht="15" x14ac:dyDescent="0.25">
      <c r="A1" s="236" t="s">
        <v>6</v>
      </c>
      <c r="B1" s="313" t="s">
        <v>7</v>
      </c>
      <c r="C1" s="313"/>
      <c r="D1" s="315" t="s">
        <v>8</v>
      </c>
      <c r="E1" s="316"/>
      <c r="F1" s="323" t="s">
        <v>9</v>
      </c>
      <c r="G1" s="324"/>
      <c r="H1" s="317" t="s">
        <v>10</v>
      </c>
      <c r="I1" s="318"/>
      <c r="J1" s="319" t="s">
        <v>11</v>
      </c>
      <c r="K1" s="319"/>
      <c r="L1" s="314" t="s">
        <v>12</v>
      </c>
      <c r="M1" s="314"/>
      <c r="N1" s="307" t="s">
        <v>13</v>
      </c>
      <c r="O1" s="307"/>
      <c r="P1" s="308" t="s">
        <v>14</v>
      </c>
      <c r="Q1" s="308"/>
      <c r="R1" s="309" t="s">
        <v>15</v>
      </c>
      <c r="S1" s="309"/>
      <c r="T1" s="310" t="s">
        <v>16</v>
      </c>
      <c r="U1" s="310"/>
      <c r="V1" s="311" t="s">
        <v>17</v>
      </c>
      <c r="W1" s="311"/>
      <c r="X1" s="312" t="s">
        <v>18</v>
      </c>
      <c r="Y1" s="312"/>
      <c r="Z1" s="325" t="s">
        <v>19</v>
      </c>
      <c r="AA1" s="325"/>
    </row>
    <row r="2" spans="1:33" x14ac:dyDescent="0.25">
      <c r="A2" s="236" t="s">
        <v>167</v>
      </c>
      <c r="B2" s="240" t="s">
        <v>22</v>
      </c>
      <c r="C2" s="240" t="s">
        <v>32</v>
      </c>
      <c r="D2" s="241" t="s">
        <v>22</v>
      </c>
      <c r="E2" s="241" t="s">
        <v>32</v>
      </c>
      <c r="F2" s="242" t="s">
        <v>22</v>
      </c>
      <c r="G2" s="242" t="s">
        <v>32</v>
      </c>
      <c r="H2" s="243" t="s">
        <v>22</v>
      </c>
      <c r="I2" s="243" t="s">
        <v>32</v>
      </c>
      <c r="J2" s="244" t="s">
        <v>22</v>
      </c>
      <c r="K2" s="244" t="s">
        <v>32</v>
      </c>
      <c r="L2" s="245" t="s">
        <v>22</v>
      </c>
      <c r="M2" s="245" t="s">
        <v>32</v>
      </c>
      <c r="N2" s="246" t="s">
        <v>22</v>
      </c>
      <c r="O2" s="246" t="s">
        <v>32</v>
      </c>
      <c r="P2" s="247" t="s">
        <v>22</v>
      </c>
      <c r="Q2" s="247" t="s">
        <v>32</v>
      </c>
      <c r="R2" s="248" t="s">
        <v>22</v>
      </c>
      <c r="S2" s="248" t="s">
        <v>32</v>
      </c>
      <c r="T2" s="249" t="s">
        <v>22</v>
      </c>
      <c r="U2" s="249" t="s">
        <v>32</v>
      </c>
      <c r="V2" s="242" t="s">
        <v>22</v>
      </c>
      <c r="W2" s="242" t="s">
        <v>32</v>
      </c>
      <c r="X2" s="250" t="s">
        <v>22</v>
      </c>
      <c r="Y2" s="250" t="s">
        <v>32</v>
      </c>
      <c r="Z2" s="236" t="s">
        <v>22</v>
      </c>
      <c r="AA2" s="236" t="s">
        <v>32</v>
      </c>
    </row>
    <row r="3" spans="1:33" x14ac:dyDescent="0.25">
      <c r="A3" s="236">
        <v>1</v>
      </c>
      <c r="B3" s="211">
        <f>+' 27-Jun-2019 tabla grados'!B3</f>
        <v>0</v>
      </c>
      <c r="C3" s="211">
        <f>+' 27-Jun-2019 tabla grados'!C3</f>
        <v>0</v>
      </c>
      <c r="D3" s="236">
        <f>+' 27-Jun-2019 tabla grados'!D3</f>
        <v>0</v>
      </c>
      <c r="E3" s="236">
        <f>+' 27-Jun-2019 tabla grados'!E3</f>
        <v>0</v>
      </c>
      <c r="F3" s="236">
        <f>+' 27-Jun-2019 tabla grados'!F3</f>
        <v>0</v>
      </c>
      <c r="G3" s="236">
        <f>+' 27-Jun-2019 tabla grados'!G3</f>
        <v>0</v>
      </c>
      <c r="H3" s="236">
        <f>+' 27-Jun-2019 tabla grados'!H3</f>
        <v>0</v>
      </c>
      <c r="I3" s="236">
        <f>+' 27-Jun-2019 tabla grados'!I3</f>
        <v>0</v>
      </c>
      <c r="J3" s="236">
        <f>+' 27-Jun-2019 tabla grados'!J3</f>
        <v>0</v>
      </c>
      <c r="K3" s="236">
        <f>+' 27-Jun-2019 tabla grados'!K3</f>
        <v>0</v>
      </c>
      <c r="L3" s="236">
        <f>+' 27-Jun-2019 tabla grados'!L3</f>
        <v>0</v>
      </c>
      <c r="M3" s="236">
        <f>+' 27-Jun-2019 tabla grados'!M3</f>
        <v>0</v>
      </c>
      <c r="N3" s="236">
        <f>+' 27-Jun-2019 tabla grados'!N3</f>
        <v>0</v>
      </c>
      <c r="O3" s="236">
        <f>+' 27-Jun-2019 tabla grados'!O3</f>
        <v>0</v>
      </c>
      <c r="P3" s="236">
        <f>+' 27-Jun-2019 tabla grados'!P3</f>
        <v>0</v>
      </c>
      <c r="Q3" s="236">
        <f>+' 27-Jun-2019 tabla grados'!Q3</f>
        <v>0</v>
      </c>
      <c r="R3" s="236">
        <f>+' 27-Jun-2019 tabla grados'!R3</f>
        <v>0</v>
      </c>
      <c r="S3" s="236">
        <f>+' 27-Jun-2019 tabla grados'!S3</f>
        <v>0</v>
      </c>
      <c r="T3" s="236">
        <f>+' 27-Jun-2019 tabla grados'!T3</f>
        <v>0</v>
      </c>
      <c r="U3" s="236">
        <f>+' 27-Jun-2019 tabla grados'!U3</f>
        <v>0</v>
      </c>
      <c r="V3" s="236">
        <f>+' 27-Jun-2019 tabla grados'!V3</f>
        <v>0</v>
      </c>
      <c r="W3" s="236">
        <f>+' 27-Jun-2019 tabla grados'!W3</f>
        <v>0</v>
      </c>
      <c r="X3" s="236">
        <f>+' 27-Jun-2019 tabla grados'!X3</f>
        <v>0</v>
      </c>
      <c r="Y3" s="236">
        <f>+' 27-Jun-2019 tabla grados'!Y3</f>
        <v>0</v>
      </c>
      <c r="Z3" s="236">
        <f>+' 27-Jun-2019 tabla grados'!Z3</f>
        <v>0</v>
      </c>
      <c r="AA3" s="236">
        <f>+' 27-Jun-2019 tabla grados'!AA3</f>
        <v>0</v>
      </c>
    </row>
    <row r="4" spans="1:33" x14ac:dyDescent="0.25">
      <c r="A4" s="236">
        <v>2</v>
      </c>
      <c r="B4" s="211">
        <f>+' 27-Jun-2019 tabla grados'!B4</f>
        <v>0.4</v>
      </c>
      <c r="C4" s="211">
        <f>+' 27-Jun-2019 tabla grados'!C4</f>
        <v>-20</v>
      </c>
      <c r="D4" s="236">
        <f>+' 27-Jun-2019 tabla grados'!D4</f>
        <v>0.4</v>
      </c>
      <c r="E4" s="236">
        <f>+' 27-Jun-2019 tabla grados'!E4</f>
        <v>-10</v>
      </c>
      <c r="F4" s="236">
        <f>+' 27-Jun-2019 tabla grados'!F4</f>
        <v>0.8</v>
      </c>
      <c r="G4" s="236">
        <f>+' 27-Jun-2019 tabla grados'!G4</f>
        <v>-5</v>
      </c>
      <c r="H4" s="236">
        <f>+' 27-Jun-2019 tabla grados'!H4</f>
        <v>1.7</v>
      </c>
      <c r="I4" s="236">
        <f>+' 27-Jun-2019 tabla grados'!I4</f>
        <v>0</v>
      </c>
      <c r="J4" s="236">
        <f>+' 27-Jun-2019 tabla grados'!J4</f>
        <v>1.1000000000000001</v>
      </c>
      <c r="K4" s="236">
        <f>+' 27-Jun-2019 tabla grados'!K4</f>
        <v>-3</v>
      </c>
      <c r="L4" s="236">
        <f>+' 27-Jun-2019 tabla grados'!L4</f>
        <v>3.7</v>
      </c>
      <c r="M4" s="236">
        <f>+' 27-Jun-2019 tabla grados'!M4</f>
        <v>-3</v>
      </c>
      <c r="N4" s="236">
        <f>+' 27-Jun-2019 tabla grados'!N4</f>
        <v>2.8</v>
      </c>
      <c r="O4" s="236">
        <f>+' 27-Jun-2019 tabla grados'!O4</f>
        <v>0</v>
      </c>
      <c r="P4" s="236">
        <f>+' 27-Jun-2019 tabla grados'!P4</f>
        <v>1.8</v>
      </c>
      <c r="Q4" s="236">
        <f>+' 27-Jun-2019 tabla grados'!Q4</f>
        <v>0</v>
      </c>
      <c r="R4" s="236">
        <f>+' 27-Jun-2019 tabla grados'!R4</f>
        <v>1.3</v>
      </c>
      <c r="S4" s="236">
        <f>+' 27-Jun-2019 tabla grados'!S4</f>
        <v>0</v>
      </c>
      <c r="T4" s="236">
        <f>+' 27-Jun-2019 tabla grados'!T4</f>
        <v>3.8</v>
      </c>
      <c r="U4" s="236">
        <f>+' 27-Jun-2019 tabla grados'!U4</f>
        <v>0</v>
      </c>
      <c r="V4" s="236">
        <f>+' 27-Jun-2019 tabla grados'!V4</f>
        <v>1.2</v>
      </c>
      <c r="W4" s="236">
        <f>+' 27-Jun-2019 tabla grados'!W4</f>
        <v>-10</v>
      </c>
      <c r="X4" s="236">
        <f>+' 27-Jun-2019 tabla grados'!X4</f>
        <v>4.0999999999999996</v>
      </c>
      <c r="Y4" s="236">
        <f>+' 27-Jun-2019 tabla grados'!Y4</f>
        <v>0</v>
      </c>
      <c r="Z4" s="236">
        <f>+' 27-Jun-2019 tabla grados'!Z4</f>
        <v>5.3</v>
      </c>
      <c r="AA4" s="236">
        <f>+' 27-Jun-2019 tabla grados'!AA4</f>
        <v>-7</v>
      </c>
      <c r="AB4" s="178"/>
      <c r="AC4" s="178"/>
      <c r="AD4" s="178"/>
    </row>
    <row r="5" spans="1:33" x14ac:dyDescent="0.25">
      <c r="A5" s="236">
        <v>3</v>
      </c>
      <c r="B5" s="211">
        <f>+' 27-Jun-2019 tabla grados'!B5</f>
        <v>1.43</v>
      </c>
      <c r="C5" s="211">
        <f>+' 27-Jun-2019 tabla grados'!C5</f>
        <v>0</v>
      </c>
      <c r="D5" s="236">
        <f>+' 27-Jun-2019 tabla grados'!D5</f>
        <v>1</v>
      </c>
      <c r="E5" s="236">
        <f>+' 27-Jun-2019 tabla grados'!E5</f>
        <v>-30</v>
      </c>
      <c r="F5" s="236">
        <f>+' 27-Jun-2019 tabla grados'!F5</f>
        <v>1.6</v>
      </c>
      <c r="G5" s="236">
        <f>+' 27-Jun-2019 tabla grados'!G5</f>
        <v>0</v>
      </c>
      <c r="H5" s="236">
        <f>+' 27-Jun-2019 tabla grados'!H5</f>
        <v>3.7</v>
      </c>
      <c r="I5" s="236">
        <f>+' 27-Jun-2019 tabla grados'!I5</f>
        <v>0</v>
      </c>
      <c r="J5" s="236">
        <f>+' 27-Jun-2019 tabla grados'!J5</f>
        <v>4.5</v>
      </c>
      <c r="K5" s="236">
        <f>+' 27-Jun-2019 tabla grados'!K5</f>
        <v>-2</v>
      </c>
      <c r="L5" s="236">
        <f>+' 27-Jun-2019 tabla grados'!L5</f>
        <v>6.3</v>
      </c>
      <c r="M5" s="236">
        <f>+' 27-Jun-2019 tabla grados'!M5</f>
        <v>-11</v>
      </c>
      <c r="N5" s="236">
        <f>+' 27-Jun-2019 tabla grados'!N5</f>
        <v>6.2</v>
      </c>
      <c r="O5" s="236">
        <f>+' 27-Jun-2019 tabla grados'!O5</f>
        <v>5</v>
      </c>
      <c r="P5" s="236">
        <f>+' 27-Jun-2019 tabla grados'!P5</f>
        <v>6.3</v>
      </c>
      <c r="Q5" s="236">
        <f>+' 27-Jun-2019 tabla grados'!Q5</f>
        <v>5</v>
      </c>
      <c r="R5" s="236">
        <f>+' 27-Jun-2019 tabla grados'!R5</f>
        <v>4.4000000000000004</v>
      </c>
      <c r="S5" s="236">
        <f>+' 27-Jun-2019 tabla grados'!S5</f>
        <v>-11</v>
      </c>
      <c r="T5" s="236">
        <f>+' 27-Jun-2019 tabla grados'!T5</f>
        <v>4.4000000000000004</v>
      </c>
      <c r="U5" s="236">
        <f>+' 27-Jun-2019 tabla grados'!U5</f>
        <v>-30</v>
      </c>
      <c r="V5" s="236">
        <f>+' 27-Jun-2019 tabla grados'!V5</f>
        <v>2.2999999999999998</v>
      </c>
      <c r="W5" s="236">
        <f>+' 27-Jun-2019 tabla grados'!W5</f>
        <v>-5</v>
      </c>
      <c r="X5" s="236">
        <f>+' 27-Jun-2019 tabla grados'!X5</f>
        <v>6</v>
      </c>
      <c r="Y5" s="236">
        <f>+' 27-Jun-2019 tabla grados'!Y5</f>
        <v>5</v>
      </c>
      <c r="Z5" s="236">
        <f>+' 27-Jun-2019 tabla grados'!Z5</f>
        <v>8.6999999999999993</v>
      </c>
      <c r="AA5" s="236">
        <f>+' 27-Jun-2019 tabla grados'!AA5</f>
        <v>0</v>
      </c>
      <c r="AB5" s="178"/>
      <c r="AC5" s="178"/>
      <c r="AD5" s="178"/>
    </row>
    <row r="6" spans="1:33" x14ac:dyDescent="0.25">
      <c r="A6" s="236">
        <v>4</v>
      </c>
      <c r="B6" s="211">
        <f>+' 27-Jun-2019 tabla grados'!B6</f>
        <v>3.45</v>
      </c>
      <c r="C6" s="211">
        <f>+' 27-Jun-2019 tabla grados'!C6</f>
        <v>5</v>
      </c>
      <c r="D6" s="236">
        <f>+' 27-Jun-2019 tabla grados'!D6</f>
        <v>1.7</v>
      </c>
      <c r="E6" s="236">
        <f>+' 27-Jun-2019 tabla grados'!E6</f>
        <v>11</v>
      </c>
      <c r="F6" s="236">
        <f>+' 27-Jun-2019 tabla grados'!F6</f>
        <v>2.4</v>
      </c>
      <c r="G6" s="236">
        <f>+' 27-Jun-2019 tabla grados'!G6</f>
        <v>-11</v>
      </c>
      <c r="H6" s="236">
        <f>+' 27-Jun-2019 tabla grados'!H6</f>
        <v>8.3000000000000007</v>
      </c>
      <c r="I6" s="236">
        <f>+' 27-Jun-2019 tabla grados'!I6</f>
        <v>-10</v>
      </c>
      <c r="J6" s="236">
        <f>+' 27-Jun-2019 tabla grados'!J6</f>
        <v>6.9</v>
      </c>
      <c r="K6" s="236">
        <f>+' 27-Jun-2019 tabla grados'!K6</f>
        <v>-10</v>
      </c>
      <c r="L6" s="236">
        <f>+' 27-Jun-2019 tabla grados'!L6</f>
        <v>10</v>
      </c>
      <c r="M6" s="236">
        <f>+' 27-Jun-2019 tabla grados'!M6</f>
        <v>0</v>
      </c>
      <c r="N6" s="236">
        <f>+' 27-Jun-2019 tabla grados'!N6</f>
        <v>9.8000000000000007</v>
      </c>
      <c r="O6" s="236">
        <f>+' 27-Jun-2019 tabla grados'!O6</f>
        <v>0</v>
      </c>
      <c r="P6" s="236">
        <f>+' 27-Jun-2019 tabla grados'!P6</f>
        <v>8</v>
      </c>
      <c r="Q6" s="236">
        <f>+' 27-Jun-2019 tabla grados'!Q6</f>
        <v>-10</v>
      </c>
      <c r="R6" s="236">
        <f>+' 27-Jun-2019 tabla grados'!R6</f>
        <v>5</v>
      </c>
      <c r="S6" s="236">
        <f>+' 27-Jun-2019 tabla grados'!S6</f>
        <v>0</v>
      </c>
      <c r="T6" s="236">
        <f>+' 27-Jun-2019 tabla grados'!T6</f>
        <v>5.3</v>
      </c>
      <c r="U6" s="236">
        <f>+' 27-Jun-2019 tabla grados'!U6</f>
        <v>-20</v>
      </c>
      <c r="V6" s="236">
        <f>+' 27-Jun-2019 tabla grados'!V6</f>
        <v>4.9000000000000004</v>
      </c>
      <c r="W6" s="236">
        <f>+' 27-Jun-2019 tabla grados'!W6</f>
        <v>0</v>
      </c>
      <c r="X6" s="236">
        <f>+' 27-Jun-2019 tabla grados'!X6</f>
        <v>9.1</v>
      </c>
      <c r="Y6" s="236">
        <f>+' 27-Jun-2019 tabla grados'!Y6</f>
        <v>5</v>
      </c>
      <c r="Z6" s="236">
        <f>+' 27-Jun-2019 tabla grados'!Z6</f>
        <v>11.8</v>
      </c>
      <c r="AA6" s="236">
        <f>+' 27-Jun-2019 tabla grados'!AA6</f>
        <v>5</v>
      </c>
      <c r="AB6" s="178"/>
      <c r="AC6" s="178"/>
      <c r="AD6" s="178"/>
    </row>
    <row r="7" spans="1:33" x14ac:dyDescent="0.25">
      <c r="A7" s="236">
        <v>5</v>
      </c>
      <c r="B7" s="211">
        <f>+' 27-Jun-2019 tabla grados'!B7</f>
        <v>4.7</v>
      </c>
      <c r="C7" s="211">
        <f>+' 27-Jun-2019 tabla grados'!C7</f>
        <v>-10</v>
      </c>
      <c r="D7" s="236">
        <f>+' 27-Jun-2019 tabla grados'!D7</f>
        <v>2.5</v>
      </c>
      <c r="E7" s="236">
        <f>+' 27-Jun-2019 tabla grados'!E7</f>
        <v>-20</v>
      </c>
      <c r="F7" s="236">
        <f>+' 27-Jun-2019 tabla grados'!F7</f>
        <v>4.2</v>
      </c>
      <c r="G7" s="236">
        <f>+' 27-Jun-2019 tabla grados'!G7</f>
        <v>-10</v>
      </c>
      <c r="H7" s="236">
        <f>+' 27-Jun-2019 tabla grados'!H7</f>
        <v>10.3</v>
      </c>
      <c r="I7" s="236">
        <f>+' 27-Jun-2019 tabla grados'!I7</f>
        <v>-10</v>
      </c>
      <c r="J7" s="236">
        <f>+' 27-Jun-2019 tabla grados'!J7</f>
        <v>9.19</v>
      </c>
      <c r="K7" s="236">
        <f>+' 27-Jun-2019 tabla grados'!K7</f>
        <v>0</v>
      </c>
      <c r="L7" s="236">
        <f>+' 27-Jun-2019 tabla grados'!L7</f>
        <v>14.2</v>
      </c>
      <c r="M7" s="236">
        <f>+' 27-Jun-2019 tabla grados'!M7</f>
        <v>5</v>
      </c>
      <c r="N7" s="236">
        <f>+' 27-Jun-2019 tabla grados'!N7</f>
        <v>12.3</v>
      </c>
      <c r="O7" s="236">
        <f>+' 27-Jun-2019 tabla grados'!O7</f>
        <v>-10</v>
      </c>
      <c r="P7" s="236">
        <f>+' 27-Jun-2019 tabla grados'!P7</f>
        <v>11.6</v>
      </c>
      <c r="Q7" s="236">
        <f>+' 27-Jun-2019 tabla grados'!Q7</f>
        <v>-5</v>
      </c>
      <c r="R7" s="236">
        <f>+' 27-Jun-2019 tabla grados'!R7</f>
        <v>7.2</v>
      </c>
      <c r="S7" s="236">
        <f>+' 27-Jun-2019 tabla grados'!S7</f>
        <v>-20</v>
      </c>
      <c r="T7" s="236">
        <f>+' 27-Jun-2019 tabla grados'!T7</f>
        <v>7.6</v>
      </c>
      <c r="U7" s="236">
        <f>+' 27-Jun-2019 tabla grados'!U7</f>
        <v>-10</v>
      </c>
      <c r="V7" s="236">
        <f>+' 27-Jun-2019 tabla grados'!V7</f>
        <v>7.2</v>
      </c>
      <c r="W7" s="236">
        <f>+' 27-Jun-2019 tabla grados'!W7</f>
        <v>-10</v>
      </c>
      <c r="X7" s="236">
        <f>+' 27-Jun-2019 tabla grados'!X7</f>
        <v>12</v>
      </c>
      <c r="Y7" s="236">
        <f>+' 27-Jun-2019 tabla grados'!Y7</f>
        <v>-10</v>
      </c>
      <c r="Z7" s="236">
        <f>+' 27-Jun-2019 tabla grados'!Z7</f>
        <v>13.7</v>
      </c>
      <c r="AA7" s="236">
        <f>+' 27-Jun-2019 tabla grados'!AA7</f>
        <v>10</v>
      </c>
      <c r="AB7" s="178"/>
      <c r="AC7" s="178"/>
      <c r="AD7" s="178"/>
    </row>
    <row r="8" spans="1:33" x14ac:dyDescent="0.25">
      <c r="A8" s="236">
        <v>6</v>
      </c>
      <c r="B8" s="211">
        <f>+' 27-Jun-2019 tabla grados'!B8</f>
        <v>6</v>
      </c>
      <c r="C8" s="211">
        <f>+' 27-Jun-2019 tabla grados'!C8</f>
        <v>-10</v>
      </c>
      <c r="D8" s="236">
        <f>+' 27-Jun-2019 tabla grados'!D8</f>
        <v>4.2</v>
      </c>
      <c r="E8" s="236">
        <f>+' 27-Jun-2019 tabla grados'!E8</f>
        <v>0</v>
      </c>
      <c r="F8" s="236">
        <f>+' 27-Jun-2019 tabla grados'!F8</f>
        <v>5.5</v>
      </c>
      <c r="G8" s="236">
        <f>+' 27-Jun-2019 tabla grados'!G8</f>
        <v>0</v>
      </c>
      <c r="H8" s="236">
        <f>+' 27-Jun-2019 tabla grados'!H8</f>
        <v>14.2</v>
      </c>
      <c r="I8" s="236">
        <f>+' 27-Jun-2019 tabla grados'!I8</f>
        <v>0</v>
      </c>
      <c r="J8" s="236">
        <f>+' 27-Jun-2019 tabla grados'!J8</f>
        <v>0</v>
      </c>
      <c r="K8" s="236">
        <f>+' 27-Jun-2019 tabla grados'!K8</f>
        <v>0</v>
      </c>
      <c r="L8" s="236">
        <f>+' 27-Jun-2019 tabla grados'!L8</f>
        <v>17.3</v>
      </c>
      <c r="M8" s="236">
        <f>+' 27-Jun-2019 tabla grados'!M8</f>
        <v>0</v>
      </c>
      <c r="N8" s="236">
        <f>+' 27-Jun-2019 tabla grados'!N8</f>
        <v>14.8</v>
      </c>
      <c r="O8" s="236">
        <f>+' 27-Jun-2019 tabla grados'!O8</f>
        <v>-9</v>
      </c>
      <c r="P8" s="236">
        <f>+' 27-Jun-2019 tabla grados'!P8</f>
        <v>15.6</v>
      </c>
      <c r="Q8" s="236">
        <f>+' 27-Jun-2019 tabla grados'!Q8</f>
        <v>-5</v>
      </c>
      <c r="R8" s="236">
        <f>+' 27-Jun-2019 tabla grados'!R8</f>
        <v>9.3000000000000007</v>
      </c>
      <c r="S8" s="236">
        <f>+' 27-Jun-2019 tabla grados'!S8</f>
        <v>0</v>
      </c>
      <c r="T8" s="236">
        <f>+' 27-Jun-2019 tabla grados'!T8</f>
        <v>14.5</v>
      </c>
      <c r="U8" s="236">
        <f>+' 27-Jun-2019 tabla grados'!U8</f>
        <v>10</v>
      </c>
      <c r="V8" s="236">
        <f>+' 27-Jun-2019 tabla grados'!V8</f>
        <v>9.8000000000000007</v>
      </c>
      <c r="W8" s="236">
        <f>+' 27-Jun-2019 tabla grados'!W8</f>
        <v>-10</v>
      </c>
      <c r="X8" s="236">
        <f>+' 27-Jun-2019 tabla grados'!X8</f>
        <v>13.6</v>
      </c>
      <c r="Y8" s="236">
        <f>+' 27-Jun-2019 tabla grados'!Y8</f>
        <v>-15</v>
      </c>
      <c r="Z8" s="236">
        <f>+' 27-Jun-2019 tabla grados'!Z8</f>
        <v>15.8</v>
      </c>
      <c r="AA8" s="236">
        <f>+' 27-Jun-2019 tabla grados'!AA8</f>
        <v>-90</v>
      </c>
      <c r="AB8" s="178"/>
      <c r="AC8" s="178"/>
      <c r="AD8" s="178"/>
    </row>
    <row r="9" spans="1:33" x14ac:dyDescent="0.25">
      <c r="A9" s="236">
        <v>7</v>
      </c>
      <c r="B9" s="211">
        <f>+' 27-Jun-2019 tabla grados'!B9</f>
        <v>8.6999999999999993</v>
      </c>
      <c r="C9" s="211">
        <f>+' 27-Jun-2019 tabla grados'!C9</f>
        <v>-10</v>
      </c>
      <c r="D9" s="236"/>
      <c r="E9" s="236">
        <f>+' 27-Jun-2019 tabla grados'!E9</f>
        <v>0</v>
      </c>
      <c r="F9" s="236">
        <f>+' 27-Jun-2019 tabla grados'!F9</f>
        <v>0</v>
      </c>
      <c r="G9" s="236">
        <f>+' 27-Jun-2019 tabla grados'!G9</f>
        <v>0</v>
      </c>
      <c r="H9" s="236">
        <f>+' 27-Jun-2019 tabla grados'!H9</f>
        <v>0</v>
      </c>
      <c r="I9" s="236">
        <f>+' 27-Jun-2019 tabla grados'!I9</f>
        <v>0</v>
      </c>
      <c r="J9" s="236">
        <f>+' 27-Jun-2019 tabla grados'!J9</f>
        <v>0</v>
      </c>
      <c r="K9" s="236">
        <f>+' 27-Jun-2019 tabla grados'!K9</f>
        <v>0</v>
      </c>
      <c r="L9" s="236">
        <f>+' 27-Jun-2019 tabla grados'!L9</f>
        <v>18.600000000000001</v>
      </c>
      <c r="M9" s="236">
        <f>+' 27-Jun-2019 tabla grados'!M9</f>
        <v>-21</v>
      </c>
      <c r="N9" s="236">
        <f>+' 27-Jun-2019 tabla grados'!N9</f>
        <v>17.399999999999999</v>
      </c>
      <c r="O9" s="236">
        <f>+' 27-Jun-2019 tabla grados'!O9</f>
        <v>0</v>
      </c>
      <c r="P9" s="236">
        <f>+' 27-Jun-2019 tabla grados'!P9</f>
        <v>19.260000000000002</v>
      </c>
      <c r="Q9" s="236">
        <f>+' 27-Jun-2019 tabla grados'!Q9</f>
        <v>0</v>
      </c>
      <c r="R9" s="236">
        <f>+' 27-Jun-2019 tabla grados'!R9</f>
        <v>24.7</v>
      </c>
      <c r="S9" s="236">
        <f>+' 27-Jun-2019 tabla grados'!S9</f>
        <v>-9</v>
      </c>
      <c r="T9" s="236">
        <f>+' 27-Jun-2019 tabla grados'!T9</f>
        <v>17.100000000000001</v>
      </c>
      <c r="U9" s="236">
        <f>+' 27-Jun-2019 tabla grados'!U9</f>
        <v>5</v>
      </c>
      <c r="V9" s="236">
        <f>+' 27-Jun-2019 tabla grados'!V9</f>
        <v>11.9</v>
      </c>
      <c r="W9" s="236">
        <f>+' 27-Jun-2019 tabla grados'!W9</f>
        <v>0</v>
      </c>
      <c r="X9" s="236">
        <f>+' 27-Jun-2019 tabla grados'!X9</f>
        <v>15.38</v>
      </c>
      <c r="Y9" s="236">
        <f>+' 27-Jun-2019 tabla grados'!Y9</f>
        <v>0</v>
      </c>
      <c r="Z9" s="236">
        <f>+' 27-Jun-2019 tabla grados'!Z9</f>
        <v>17.899999999999999</v>
      </c>
      <c r="AA9" s="236">
        <f>+' 27-Jun-2019 tabla grados'!AA9</f>
        <v>0</v>
      </c>
      <c r="AB9" s="178"/>
      <c r="AC9" s="178"/>
      <c r="AD9" s="178"/>
    </row>
    <row r="10" spans="1:33" x14ac:dyDescent="0.25">
      <c r="A10" s="236">
        <v>8</v>
      </c>
      <c r="B10" s="211">
        <f>+' 27-Jun-2019 tabla grados'!B10</f>
        <v>12</v>
      </c>
      <c r="C10" s="211">
        <f>+' 27-Jun-2019 tabla grados'!C10</f>
        <v>-10</v>
      </c>
      <c r="D10" s="236">
        <f>+' 27-Jun-2019 tabla grados'!D10</f>
        <v>0</v>
      </c>
      <c r="E10" s="236">
        <f>+' 27-Jun-2019 tabla grados'!E10</f>
        <v>0</v>
      </c>
      <c r="F10" s="236">
        <f>+' 27-Jun-2019 tabla grados'!F10</f>
        <v>0</v>
      </c>
      <c r="G10" s="236">
        <f>+' 27-Jun-2019 tabla grados'!G10</f>
        <v>0</v>
      </c>
      <c r="H10" s="236">
        <f>+' 27-Jun-2019 tabla grados'!H10</f>
        <v>0</v>
      </c>
      <c r="I10" s="236">
        <f>+' 27-Jun-2019 tabla grados'!I10</f>
        <v>0</v>
      </c>
      <c r="J10" s="236">
        <f>+' 27-Jun-2019 tabla grados'!J10</f>
        <v>0</v>
      </c>
      <c r="K10" s="236">
        <f>+' 27-Jun-2019 tabla grados'!K10</f>
        <v>0</v>
      </c>
      <c r="L10" s="236">
        <f>+' 27-Jun-2019 tabla grados'!L10</f>
        <v>19.7</v>
      </c>
      <c r="M10" s="236">
        <f>+' 27-Jun-2019 tabla grados'!M10</f>
        <v>0</v>
      </c>
      <c r="N10" s="236">
        <f>+' 27-Jun-2019 tabla grados'!N10</f>
        <v>0</v>
      </c>
      <c r="O10" s="236">
        <f>+' 27-Jun-2019 tabla grados'!O10</f>
        <v>0</v>
      </c>
      <c r="P10" s="236">
        <f>+' 27-Jun-2019 tabla grados'!P10</f>
        <v>0</v>
      </c>
      <c r="Q10" s="236">
        <f>+' 27-Jun-2019 tabla grados'!Q10</f>
        <v>0</v>
      </c>
      <c r="R10" s="236">
        <f>+' 27-Jun-2019 tabla grados'!R10</f>
        <v>24.8</v>
      </c>
      <c r="S10" s="236">
        <f>+' 27-Jun-2019 tabla grados'!S10</f>
        <v>0</v>
      </c>
      <c r="T10" s="236">
        <f>+' 27-Jun-2019 tabla grados'!T10</f>
        <v>19</v>
      </c>
      <c r="U10" s="236">
        <f>+' 27-Jun-2019 tabla grados'!U10</f>
        <v>-20</v>
      </c>
      <c r="V10" s="236">
        <f>+' 27-Jun-2019 tabla grados'!V10</f>
        <v>0</v>
      </c>
      <c r="W10" s="236">
        <f>+' 27-Jun-2019 tabla grados'!W10</f>
        <v>0</v>
      </c>
      <c r="X10" s="236">
        <f>+' 27-Jun-2019 tabla grados'!X10</f>
        <v>0</v>
      </c>
      <c r="Y10" s="236">
        <f>+' 27-Jun-2019 tabla grados'!Y10</f>
        <v>0</v>
      </c>
      <c r="Z10" s="236">
        <f>+' 27-Jun-2019 tabla grados'!Z10</f>
        <v>0</v>
      </c>
      <c r="AA10" s="236">
        <f>+' 27-Jun-2019 tabla grados'!AA10</f>
        <v>0</v>
      </c>
      <c r="AB10" s="178"/>
      <c r="AC10" s="178"/>
      <c r="AD10" s="178"/>
    </row>
    <row r="11" spans="1:33" x14ac:dyDescent="0.25">
      <c r="A11" s="236">
        <v>9</v>
      </c>
      <c r="B11" s="211">
        <f>+' 27-Jun-2019 tabla grados'!B11</f>
        <v>14.7</v>
      </c>
      <c r="C11" s="211">
        <f>+' 27-Jun-2019 tabla grados'!C11</f>
        <v>0</v>
      </c>
      <c r="D11" s="236">
        <f>+' 27-Jun-2019 tabla grados'!D11</f>
        <v>0</v>
      </c>
      <c r="E11" s="236">
        <f>+' 27-Jun-2019 tabla grados'!E11</f>
        <v>0</v>
      </c>
      <c r="F11" s="236">
        <f>+' 27-Jun-2019 tabla grados'!F11</f>
        <v>0</v>
      </c>
      <c r="G11" s="236">
        <f>+' 27-Jun-2019 tabla grados'!G11</f>
        <v>0</v>
      </c>
      <c r="H11" s="236">
        <f>+' 27-Jun-2019 tabla grados'!H11</f>
        <v>0</v>
      </c>
      <c r="I11" s="236">
        <f>+' 27-Jun-2019 tabla grados'!I11</f>
        <v>0</v>
      </c>
      <c r="J11" s="236">
        <f>+' 27-Jun-2019 tabla grados'!J11</f>
        <v>0</v>
      </c>
      <c r="K11" s="236">
        <f>+' 27-Jun-2019 tabla grados'!K11</f>
        <v>0</v>
      </c>
      <c r="L11" s="236">
        <f>+' 27-Jun-2019 tabla grados'!L11</f>
        <v>0</v>
      </c>
      <c r="M11" s="236">
        <f>+' 27-Jun-2019 tabla grados'!M11</f>
        <v>0</v>
      </c>
      <c r="N11" s="236">
        <f>+' 27-Jun-2019 tabla grados'!N11</f>
        <v>0</v>
      </c>
      <c r="O11" s="236">
        <f>+' 27-Jun-2019 tabla grados'!O11</f>
        <v>0</v>
      </c>
      <c r="P11" s="236">
        <f>+' 27-Jun-2019 tabla grados'!P11</f>
        <v>0</v>
      </c>
      <c r="Q11" s="236">
        <f>+' 27-Jun-2019 tabla grados'!Q11</f>
        <v>0</v>
      </c>
      <c r="R11" s="236">
        <f>+' 27-Jun-2019 tabla grados'!R11</f>
        <v>0</v>
      </c>
      <c r="S11" s="236">
        <f>+' 27-Jun-2019 tabla grados'!S11</f>
        <v>0</v>
      </c>
      <c r="T11" s="236">
        <f>+' 27-Jun-2019 tabla grados'!T11</f>
        <v>25.8</v>
      </c>
      <c r="U11" s="236">
        <f>+' 27-Jun-2019 tabla grados'!U11</f>
        <v>0</v>
      </c>
      <c r="V11" s="236">
        <f>+' 27-Jun-2019 tabla grados'!V11</f>
        <v>0</v>
      </c>
      <c r="W11" s="236">
        <f>+' 27-Jun-2019 tabla grados'!W11</f>
        <v>0</v>
      </c>
      <c r="X11" s="236">
        <f>+' 27-Jun-2019 tabla grados'!X11</f>
        <v>0</v>
      </c>
      <c r="Y11" s="236">
        <f>+' 27-Jun-2019 tabla grados'!Y11</f>
        <v>0</v>
      </c>
      <c r="Z11" s="236">
        <f>+' 27-Jun-2019 tabla grados'!Z11</f>
        <v>0</v>
      </c>
      <c r="AA11" s="236">
        <f>+' 27-Jun-2019 tabla grados'!AA11</f>
        <v>0</v>
      </c>
      <c r="AB11" s="178"/>
      <c r="AC11" s="178"/>
      <c r="AD11" s="178"/>
    </row>
    <row r="12" spans="1:33" x14ac:dyDescent="0.25">
      <c r="A12" s="236">
        <v>10</v>
      </c>
      <c r="B12" s="211">
        <f>+' 27-Jun-2019 tabla grados'!B12</f>
        <v>15</v>
      </c>
      <c r="C12" s="211">
        <f>+' 27-Jun-2019 tabla grados'!C12</f>
        <v>0</v>
      </c>
      <c r="D12" s="236">
        <f>+' 27-Jun-2019 tabla grados'!D12</f>
        <v>0</v>
      </c>
      <c r="E12" s="236">
        <f>+' 27-Jun-2019 tabla grados'!E12</f>
        <v>0</v>
      </c>
      <c r="F12" s="236">
        <f>+' 27-Jun-2019 tabla grados'!F12</f>
        <v>0</v>
      </c>
      <c r="G12" s="236">
        <f>+' 27-Jun-2019 tabla grados'!G12</f>
        <v>0</v>
      </c>
      <c r="H12" s="236">
        <f>+' 27-Jun-2019 tabla grados'!H12</f>
        <v>0</v>
      </c>
      <c r="I12" s="236">
        <f>+' 27-Jun-2019 tabla grados'!I12</f>
        <v>0</v>
      </c>
      <c r="J12" s="236">
        <f>+' 27-Jun-2019 tabla grados'!J12</f>
        <v>0</v>
      </c>
      <c r="K12" s="236">
        <f>+' 27-Jun-2019 tabla grados'!K12</f>
        <v>0</v>
      </c>
      <c r="L12" s="236">
        <f>+' 27-Jun-2019 tabla grados'!L12</f>
        <v>0</v>
      </c>
      <c r="M12" s="236">
        <f>+' 27-Jun-2019 tabla grados'!M12</f>
        <v>0</v>
      </c>
      <c r="N12" s="236">
        <f>+' 27-Jun-2019 tabla grados'!N12</f>
        <v>0</v>
      </c>
      <c r="O12" s="236">
        <f>+' 27-Jun-2019 tabla grados'!O12</f>
        <v>0</v>
      </c>
      <c r="P12" s="236">
        <f>+' 27-Jun-2019 tabla grados'!P12</f>
        <v>0</v>
      </c>
      <c r="Q12" s="236">
        <f>+' 27-Jun-2019 tabla grados'!Q12</f>
        <v>0</v>
      </c>
      <c r="R12" s="236">
        <f>+' 27-Jun-2019 tabla grados'!R12</f>
        <v>0</v>
      </c>
      <c r="S12" s="236">
        <f>+' 27-Jun-2019 tabla grados'!S12</f>
        <v>0</v>
      </c>
      <c r="T12" s="236">
        <f>+' 27-Jun-2019 tabla grados'!T12</f>
        <v>0</v>
      </c>
      <c r="U12" s="236">
        <f>+' 27-Jun-2019 tabla grados'!U12</f>
        <v>0</v>
      </c>
      <c r="V12" s="236">
        <f>+' 27-Jun-2019 tabla grados'!V12</f>
        <v>0</v>
      </c>
      <c r="W12" s="236">
        <f>+' 27-Jun-2019 tabla grados'!W12</f>
        <v>0</v>
      </c>
      <c r="X12" s="236">
        <f>+' 27-Jun-2019 tabla grados'!X12</f>
        <v>0</v>
      </c>
      <c r="Y12" s="236">
        <f>+' 27-Jun-2019 tabla grados'!Y12</f>
        <v>0</v>
      </c>
      <c r="Z12" s="236">
        <f>+' 27-Jun-2019 tabla grados'!Z12</f>
        <v>0</v>
      </c>
      <c r="AA12" s="236">
        <f>+' 27-Jun-2019 tabla grados'!AA12</f>
        <v>0</v>
      </c>
      <c r="AB12" s="178"/>
      <c r="AC12" s="178"/>
      <c r="AD12" s="178"/>
    </row>
    <row r="13" spans="1:33" x14ac:dyDescent="0.25">
      <c r="A13" s="236">
        <v>11</v>
      </c>
      <c r="B13" s="211">
        <f>+' 27-Jun-2019 tabla grados'!B13</f>
        <v>15</v>
      </c>
      <c r="C13" s="211">
        <f>+' 27-Jun-2019 tabla grados'!C13</f>
        <v>-6.875</v>
      </c>
      <c r="D13" s="236">
        <f>+' 27-Jun-2019 tabla grados'!D13</f>
        <v>4.2</v>
      </c>
      <c r="E13" s="236">
        <f>+' 27-Jun-2019 tabla grados'!E13</f>
        <v>-12.25</v>
      </c>
      <c r="F13" s="236">
        <f>+' 27-Jun-2019 tabla grados'!F13</f>
        <v>5.5</v>
      </c>
      <c r="G13" s="236">
        <f>+' 27-Jun-2019 tabla grados'!G13</f>
        <v>-6.5</v>
      </c>
      <c r="H13" s="236">
        <f>+' 27-Jun-2019 tabla grados'!H13</f>
        <v>14.2</v>
      </c>
      <c r="I13" s="236">
        <f>+' 27-Jun-2019 tabla grados'!I13</f>
        <v>-5</v>
      </c>
      <c r="J13" s="236">
        <f>+' 27-Jun-2019 tabla grados'!J13</f>
        <v>9.19</v>
      </c>
      <c r="K13" s="236">
        <f>+' 27-Jun-2019 tabla grados'!K13</f>
        <v>-5</v>
      </c>
      <c r="L13" s="236">
        <f>+' 27-Jun-2019 tabla grados'!L13</f>
        <v>19.7</v>
      </c>
      <c r="M13" s="236">
        <f>+' 27-Jun-2019 tabla grados'!M13</f>
        <v>-5</v>
      </c>
      <c r="N13" s="236">
        <f>+' 27-Jun-2019 tabla grados'!N13</f>
        <v>17.399999999999999</v>
      </c>
      <c r="O13" s="236">
        <f>+' 27-Jun-2019 tabla grados'!O13</f>
        <v>-2.8</v>
      </c>
      <c r="P13" s="236">
        <f>+' 27-Jun-2019 tabla grados'!P13</f>
        <v>19.260000000000002</v>
      </c>
      <c r="Q13" s="236">
        <f>+' 27-Jun-2019 tabla grados'!Q13</f>
        <v>-3</v>
      </c>
      <c r="R13" s="236">
        <f>+' 27-Jun-2019 tabla grados'!R13</f>
        <v>24.8</v>
      </c>
      <c r="S13" s="236">
        <f>+' 27-Jun-2019 tabla grados'!S13</f>
        <v>-6.666666666666667</v>
      </c>
      <c r="T13" s="236">
        <f>+' 27-Jun-2019 tabla grados'!T13</f>
        <v>25.8</v>
      </c>
      <c r="U13" s="236">
        <f>+' 27-Jun-2019 tabla grados'!U13</f>
        <v>-9.2857142857142865</v>
      </c>
      <c r="V13" s="236">
        <f>+' 27-Jun-2019 tabla grados'!V13</f>
        <v>11.9</v>
      </c>
      <c r="W13" s="236">
        <f>+' 27-Jun-2019 tabla grados'!W13</f>
        <v>-7</v>
      </c>
      <c r="X13" s="236">
        <f>+' 27-Jun-2019 tabla grados'!X13</f>
        <v>15.38</v>
      </c>
      <c r="Y13" s="236">
        <f>+' 27-Jun-2019 tabla grados'!Y13</f>
        <v>-3</v>
      </c>
      <c r="Z13" s="236">
        <f>+' 27-Jun-2019 tabla grados'!Z13</f>
        <v>17.899999999999999</v>
      </c>
      <c r="AA13" s="236">
        <f>+' 27-Jun-2019 tabla grados'!AA13</f>
        <v>-16.399999999999999</v>
      </c>
      <c r="AB13" s="178"/>
      <c r="AC13" s="178"/>
      <c r="AD13" s="178"/>
    </row>
    <row r="14" spans="1:33" x14ac:dyDescent="0.25">
      <c r="A14" s="236">
        <v>12</v>
      </c>
      <c r="B14" s="211" t="str">
        <f>+' 27-Jun-2019 tabla grados'!B14</f>
        <v>Longitud</v>
      </c>
      <c r="C14" s="211" t="str">
        <f>+' 27-Jun-2019 tabla grados'!C14</f>
        <v>Angulo</v>
      </c>
      <c r="D14" s="236">
        <f>+' 27-Jun-2019 tabla grados'!D14</f>
        <v>0</v>
      </c>
      <c r="E14" s="236">
        <f>+' 27-Jun-2019 tabla grados'!E14</f>
        <v>0</v>
      </c>
      <c r="F14" s="236">
        <f>+' 27-Jun-2019 tabla grados'!F14</f>
        <v>0</v>
      </c>
      <c r="G14" s="236">
        <f>+' 27-Jun-2019 tabla grados'!G14</f>
        <v>0</v>
      </c>
      <c r="H14" s="236">
        <f>+' 27-Jun-2019 tabla grados'!H14</f>
        <v>0</v>
      </c>
      <c r="I14" s="236">
        <f>+' 27-Jun-2019 tabla grados'!I14</f>
        <v>0</v>
      </c>
      <c r="J14" s="236">
        <f>+' 27-Jun-2019 tabla grados'!J14</f>
        <v>0</v>
      </c>
      <c r="K14" s="236">
        <f>+' 27-Jun-2019 tabla grados'!K14</f>
        <v>0</v>
      </c>
      <c r="L14" s="236">
        <f>+' 27-Jun-2019 tabla grados'!L14</f>
        <v>0</v>
      </c>
      <c r="M14" s="236">
        <f>+' 27-Jun-2019 tabla grados'!M14</f>
        <v>0</v>
      </c>
      <c r="N14" s="236">
        <f>+' 27-Jun-2019 tabla grados'!N14</f>
        <v>0</v>
      </c>
      <c r="O14" s="236">
        <f>+' 27-Jun-2019 tabla grados'!O14</f>
        <v>0</v>
      </c>
      <c r="P14" s="236">
        <f>+' 27-Jun-2019 tabla grados'!P14</f>
        <v>0</v>
      </c>
      <c r="Q14" s="236">
        <f>+' 27-Jun-2019 tabla grados'!Q14</f>
        <v>0</v>
      </c>
      <c r="R14" s="236">
        <f>+' 27-Jun-2019 tabla grados'!R14</f>
        <v>0</v>
      </c>
      <c r="S14" s="236">
        <f>+' 27-Jun-2019 tabla grados'!S14</f>
        <v>0</v>
      </c>
      <c r="T14" s="236">
        <f>+' 27-Jun-2019 tabla grados'!T14</f>
        <v>0</v>
      </c>
      <c r="U14" s="236">
        <f>+' 27-Jun-2019 tabla grados'!U14</f>
        <v>0</v>
      </c>
      <c r="V14" s="236">
        <f>+' 27-Jun-2019 tabla grados'!V14</f>
        <v>0</v>
      </c>
      <c r="W14" s="236">
        <f>+' 27-Jun-2019 tabla grados'!W14</f>
        <v>0</v>
      </c>
      <c r="X14" s="236">
        <f>+' 27-Jun-2019 tabla grados'!X14</f>
        <v>0</v>
      </c>
      <c r="Y14" s="236">
        <f>+' 27-Jun-2019 tabla grados'!Y14</f>
        <v>0</v>
      </c>
      <c r="Z14" s="236">
        <f>+' 27-Jun-2019 tabla grados'!Z14</f>
        <v>0</v>
      </c>
      <c r="AA14" s="236">
        <f>+' 27-Jun-2019 tabla grados'!AA14</f>
        <v>0</v>
      </c>
      <c r="AB14" s="178"/>
      <c r="AC14" s="178"/>
      <c r="AD14" s="178"/>
    </row>
    <row r="15" spans="1:33" ht="15" x14ac:dyDescent="0.25">
      <c r="A15" s="236">
        <v>13</v>
      </c>
      <c r="B15" s="211">
        <f>+' 27-Jun-2019 tabla grados'!B15</f>
        <v>15.402307692307694</v>
      </c>
      <c r="C15" s="211">
        <f>+' 27-Jun-2019 tabla grados'!C15</f>
        <v>-6.8290293040293042</v>
      </c>
      <c r="D15" s="236">
        <f>+' 27-Jun-2019 tabla grados'!D15</f>
        <v>0</v>
      </c>
      <c r="E15" s="236">
        <f>+' 27-Jun-2019 tabla grados'!E15</f>
        <v>0</v>
      </c>
      <c r="F15" s="236">
        <f>+' 27-Jun-2019 tabla grados'!F15</f>
        <v>0</v>
      </c>
      <c r="G15" s="236">
        <f>+' 27-Jun-2019 tabla grados'!G15</f>
        <v>0</v>
      </c>
      <c r="H15" s="236">
        <f>+' 27-Jun-2019 tabla grados'!H15</f>
        <v>0</v>
      </c>
      <c r="I15" s="236">
        <f>+' 27-Jun-2019 tabla grados'!I15</f>
        <v>0</v>
      </c>
      <c r="J15" s="236">
        <f>+' 27-Jun-2019 tabla grados'!J15</f>
        <v>0</v>
      </c>
      <c r="K15" s="236">
        <f>+' 27-Jun-2019 tabla grados'!K15</f>
        <v>0</v>
      </c>
      <c r="L15" s="236">
        <f>+' 27-Jun-2019 tabla grados'!L15</f>
        <v>0</v>
      </c>
      <c r="M15" s="236">
        <f>+' 27-Jun-2019 tabla grados'!M15</f>
        <v>0</v>
      </c>
      <c r="N15" s="236">
        <f>+' 27-Jun-2019 tabla grados'!N15</f>
        <v>0</v>
      </c>
      <c r="O15" s="236">
        <f>+' 27-Jun-2019 tabla grados'!AB13</f>
        <v>0</v>
      </c>
      <c r="P15" s="236">
        <f>+' 27-Jun-2019 tabla grados'!P15</f>
        <v>0</v>
      </c>
      <c r="Q15" s="236">
        <f>+' 27-Jun-2019 tabla grados'!Q15</f>
        <v>0</v>
      </c>
      <c r="R15" s="236">
        <f>+' 27-Jun-2019 tabla grados'!R15</f>
        <v>0</v>
      </c>
      <c r="S15" s="236">
        <f>+' 27-Jun-2019 tabla grados'!S15</f>
        <v>0</v>
      </c>
      <c r="T15" s="236">
        <f>+' 27-Jun-2019 tabla grados'!T15</f>
        <v>0</v>
      </c>
      <c r="U15" s="236">
        <f>+' 27-Jun-2019 tabla grados'!U15</f>
        <v>0</v>
      </c>
      <c r="V15" s="236">
        <f>+' 27-Jun-2019 tabla grados'!V15</f>
        <v>0</v>
      </c>
      <c r="W15" s="236">
        <f>+' 27-Jun-2019 tabla grados'!W15</f>
        <v>0</v>
      </c>
      <c r="X15" s="236">
        <f>+' 27-Jun-2019 tabla grados'!X15</f>
        <v>0</v>
      </c>
      <c r="Y15" s="236">
        <f>+' 27-Jun-2019 tabla grados'!Y15</f>
        <v>0</v>
      </c>
      <c r="Z15" s="236">
        <f>+' 27-Jun-2019 tabla grados'!Z15</f>
        <v>0</v>
      </c>
      <c r="AA15" s="236">
        <f>+' 27-Jun-2019 tabla grados'!AA15</f>
        <v>0</v>
      </c>
      <c r="AB15" s="251" t="s">
        <v>170</v>
      </c>
      <c r="AC15" s="251" t="s">
        <v>171</v>
      </c>
      <c r="AD15" s="178"/>
    </row>
    <row r="16" spans="1:33" ht="15" x14ac:dyDescent="0.25">
      <c r="A16" s="251" t="s">
        <v>170</v>
      </c>
      <c r="B16" s="236"/>
      <c r="C16" s="211">
        <f>AVERAGE(C3:C10)</f>
        <v>-6.875</v>
      </c>
      <c r="D16" s="236"/>
      <c r="E16" s="211">
        <f>AVERAGE(E3:E7)</f>
        <v>-9.8000000000000007</v>
      </c>
      <c r="F16" s="236"/>
      <c r="G16" s="211">
        <f>AVERAGE(G3:G7)</f>
        <v>-5.2</v>
      </c>
      <c r="H16" s="236"/>
      <c r="I16" s="211">
        <f>AVERAGE(I3:I7)</f>
        <v>-4</v>
      </c>
      <c r="J16" s="236"/>
      <c r="K16" s="211">
        <f>AVERAGE(K3:K6)</f>
        <v>-3.75</v>
      </c>
      <c r="L16" s="236"/>
      <c r="M16" s="211">
        <f>AVERAGE(M3:M9)</f>
        <v>-4.2857142857142856</v>
      </c>
      <c r="N16" s="236"/>
      <c r="O16" s="211">
        <f>AVERAGE(O3:O8)</f>
        <v>-2.3333333333333335</v>
      </c>
      <c r="P16" s="236"/>
      <c r="Q16" s="211">
        <f>AVERAGE(Q3:Q8)</f>
        <v>-2.5</v>
      </c>
      <c r="R16" s="236"/>
      <c r="S16" s="211">
        <f>AVERAGE(S3:S9)</f>
        <v>-5.7142857142857144</v>
      </c>
      <c r="T16" s="236"/>
      <c r="U16" s="211">
        <f>AVERAGE(U3:U10)</f>
        <v>-8.125</v>
      </c>
      <c r="V16" s="236"/>
      <c r="W16" s="211">
        <f>AVERAGE(W3:W8)</f>
        <v>-5.833333333333333</v>
      </c>
      <c r="X16" s="236"/>
      <c r="Y16" s="211">
        <f>AVERAGE(Y3:Y8)</f>
        <v>-2.5</v>
      </c>
      <c r="Z16" s="236"/>
      <c r="AA16" s="211">
        <f>AVERAGE(AA3:AA8)</f>
        <v>-13.666666666666666</v>
      </c>
      <c r="AB16" s="252">
        <f>AVERAGE(C16,E16,G16,I16,K16,M16,O16,Q16,S16,U16,W16,Y16,AA16)</f>
        <v>-5.7371794871794881</v>
      </c>
      <c r="AC16" s="252">
        <f>STDEV(C16,E16,G16,I16,K16,M16,O16,Q16,S16,U16,W16,Y16,AA16)</f>
        <v>3.2697628364275797</v>
      </c>
      <c r="AE16" s="178"/>
      <c r="AF16" s="178"/>
      <c r="AG16" s="178"/>
    </row>
    <row r="17" spans="1:126" ht="15" x14ac:dyDescent="0.25">
      <c r="A17" s="251" t="s">
        <v>171</v>
      </c>
      <c r="B17" s="236"/>
      <c r="C17" s="236">
        <f>STDEV(C3:C10)</f>
        <v>7.9899490432846765</v>
      </c>
      <c r="D17" s="236"/>
      <c r="E17" s="236">
        <f>STDEV(E3:E7)</f>
        <v>16.130716041143369</v>
      </c>
      <c r="F17" s="236"/>
      <c r="G17" s="236">
        <f>STDEV(G3:G7)</f>
        <v>5.2630789467763073</v>
      </c>
      <c r="H17" s="236"/>
      <c r="I17" s="236">
        <f>STDEV(I3:I7)</f>
        <v>5.4772255750516612</v>
      </c>
      <c r="J17" s="236"/>
      <c r="K17" s="236">
        <f>STDEV(K3:K6)</f>
        <v>4.349329450233296</v>
      </c>
      <c r="L17" s="236"/>
      <c r="M17" s="236">
        <f>STDEV(M3:M9)</f>
        <v>8.8263674240744088</v>
      </c>
      <c r="N17" s="236"/>
      <c r="O17" s="236">
        <f>STDEV(O3:O8)</f>
        <v>5.8878405775518985</v>
      </c>
      <c r="P17" s="252"/>
      <c r="Q17" s="236">
        <f>STDEV(Q3:Q8)</f>
        <v>5.2440442408507577</v>
      </c>
      <c r="R17" s="252"/>
      <c r="S17" s="236">
        <f>STDEV(S3:S9)</f>
        <v>7.889112449325034</v>
      </c>
      <c r="T17" s="252"/>
      <c r="U17" s="236">
        <f>STDEV(U3:U10)</f>
        <v>14.126343172547218</v>
      </c>
      <c r="V17" s="252"/>
      <c r="W17" s="236">
        <f>STDEV(W3:W8)</f>
        <v>4.9159604012508753</v>
      </c>
      <c r="X17" s="252"/>
      <c r="Y17" s="236">
        <f>STDEV(Y3:Y8)</f>
        <v>8.2158383625774913</v>
      </c>
      <c r="Z17" s="252"/>
      <c r="AA17" s="236">
        <f>STDEV(AA3:AA8)</f>
        <v>37.824154540011421</v>
      </c>
      <c r="AB17" s="178"/>
      <c r="AC17" s="178"/>
      <c r="AD17" s="178"/>
      <c r="AE17" s="178"/>
      <c r="AF17" s="178"/>
      <c r="AG17" s="178"/>
      <c r="AO17" s="178"/>
      <c r="AP17" s="178"/>
      <c r="AQ17" s="178"/>
    </row>
    <row r="18" spans="1:126" ht="15" x14ac:dyDescent="0.25">
      <c r="A18" s="253" t="s">
        <v>6</v>
      </c>
      <c r="B18" s="320" t="s">
        <v>7</v>
      </c>
      <c r="C18" s="320"/>
      <c r="D18" s="305"/>
      <c r="E18" s="306"/>
      <c r="K18" s="253" t="s">
        <v>6</v>
      </c>
      <c r="L18" s="305" t="s">
        <v>8</v>
      </c>
      <c r="M18" s="306"/>
      <c r="N18" s="305"/>
      <c r="O18" s="306"/>
      <c r="T18" s="178"/>
      <c r="U18" s="253" t="s">
        <v>6</v>
      </c>
      <c r="V18" s="321" t="s">
        <v>9</v>
      </c>
      <c r="W18" s="322"/>
      <c r="X18" s="305"/>
      <c r="Y18" s="306"/>
      <c r="AD18" s="178"/>
      <c r="AE18" s="236" t="s">
        <v>6</v>
      </c>
      <c r="AF18" s="317" t="s">
        <v>10</v>
      </c>
      <c r="AG18" s="318"/>
      <c r="AH18" s="315"/>
      <c r="AI18" s="316"/>
      <c r="AO18" s="236" t="s">
        <v>6</v>
      </c>
      <c r="AP18" s="319" t="s">
        <v>11</v>
      </c>
      <c r="AQ18" s="319"/>
      <c r="AR18" s="315"/>
      <c r="AS18" s="316"/>
      <c r="AY18" s="236" t="s">
        <v>6</v>
      </c>
      <c r="AZ18" s="314" t="s">
        <v>12</v>
      </c>
      <c r="BA18" s="314"/>
      <c r="BB18" s="315"/>
      <c r="BC18" s="316"/>
      <c r="BI18" s="236" t="s">
        <v>6</v>
      </c>
      <c r="BJ18" s="307" t="s">
        <v>13</v>
      </c>
      <c r="BK18" s="307"/>
      <c r="BL18" s="315"/>
      <c r="BM18" s="316"/>
      <c r="BS18" s="236" t="s">
        <v>6</v>
      </c>
      <c r="BT18" s="308" t="s">
        <v>14</v>
      </c>
      <c r="BU18" s="308"/>
      <c r="BV18" s="315"/>
      <c r="BW18" s="316"/>
      <c r="CC18" s="236" t="s">
        <v>6</v>
      </c>
      <c r="CD18" s="309" t="s">
        <v>15</v>
      </c>
      <c r="CE18" s="309"/>
      <c r="CF18" s="309"/>
      <c r="CG18" s="309"/>
      <c r="CN18" s="236" t="s">
        <v>6</v>
      </c>
      <c r="CO18" s="310" t="s">
        <v>16</v>
      </c>
      <c r="CP18" s="310"/>
      <c r="CQ18" s="309"/>
      <c r="CR18" s="309"/>
      <c r="CX18" s="236" t="s">
        <v>6</v>
      </c>
      <c r="CY18" s="311" t="s">
        <v>17</v>
      </c>
      <c r="CZ18" s="311"/>
      <c r="DA18" s="309"/>
      <c r="DB18" s="309"/>
      <c r="DH18" s="236" t="s">
        <v>6</v>
      </c>
      <c r="DI18" s="312" t="s">
        <v>18</v>
      </c>
      <c r="DJ18" s="312"/>
      <c r="DK18" s="309"/>
      <c r="DL18" s="309"/>
      <c r="DR18" s="236" t="s">
        <v>6</v>
      </c>
      <c r="DS18" s="325" t="s">
        <v>19</v>
      </c>
      <c r="DT18" s="325"/>
      <c r="DU18" s="309"/>
      <c r="DV18" s="309"/>
    </row>
    <row r="19" spans="1:126" x14ac:dyDescent="0.25">
      <c r="A19" s="236" t="s">
        <v>167</v>
      </c>
      <c r="B19" s="240" t="s">
        <v>22</v>
      </c>
      <c r="C19" s="240" t="s">
        <v>32</v>
      </c>
      <c r="D19" s="241" t="s">
        <v>155</v>
      </c>
      <c r="E19" s="254">
        <v>43643</v>
      </c>
      <c r="K19" s="236" t="s">
        <v>167</v>
      </c>
      <c r="L19" s="241" t="s">
        <v>22</v>
      </c>
      <c r="M19" s="241" t="s">
        <v>32</v>
      </c>
      <c r="N19" s="241" t="s">
        <v>155</v>
      </c>
      <c r="O19" s="254">
        <v>43643</v>
      </c>
      <c r="T19" s="178"/>
      <c r="U19" s="236" t="s">
        <v>167</v>
      </c>
      <c r="V19" s="242" t="s">
        <v>22</v>
      </c>
      <c r="W19" s="242" t="s">
        <v>32</v>
      </c>
      <c r="X19" s="241" t="s">
        <v>155</v>
      </c>
      <c r="Y19" s="254">
        <v>43643</v>
      </c>
      <c r="AD19" s="178"/>
      <c r="AE19" s="236" t="s">
        <v>167</v>
      </c>
      <c r="AF19" s="243" t="s">
        <v>22</v>
      </c>
      <c r="AG19" s="243" t="s">
        <v>32</v>
      </c>
      <c r="AH19" s="241" t="s">
        <v>155</v>
      </c>
      <c r="AI19" s="254">
        <v>43643</v>
      </c>
      <c r="AO19" s="236" t="s">
        <v>167</v>
      </c>
      <c r="AP19" s="244" t="s">
        <v>22</v>
      </c>
      <c r="AQ19" s="244" t="s">
        <v>32</v>
      </c>
      <c r="AR19" s="241" t="s">
        <v>155</v>
      </c>
      <c r="AS19" s="254">
        <v>43643</v>
      </c>
      <c r="AY19" s="236" t="s">
        <v>167</v>
      </c>
      <c r="AZ19" s="245" t="s">
        <v>22</v>
      </c>
      <c r="BA19" s="245" t="s">
        <v>32</v>
      </c>
      <c r="BB19" s="241" t="s">
        <v>155</v>
      </c>
      <c r="BC19" s="254">
        <v>43643</v>
      </c>
      <c r="BI19" s="236" t="s">
        <v>167</v>
      </c>
      <c r="BJ19" s="246" t="s">
        <v>22</v>
      </c>
      <c r="BK19" s="246" t="s">
        <v>32</v>
      </c>
      <c r="BL19" s="241" t="s">
        <v>155</v>
      </c>
      <c r="BM19" s="254">
        <v>43643</v>
      </c>
      <c r="BS19" s="236" t="s">
        <v>167</v>
      </c>
      <c r="BT19" s="247" t="s">
        <v>22</v>
      </c>
      <c r="BU19" s="247" t="s">
        <v>32</v>
      </c>
      <c r="BV19" s="241" t="s">
        <v>155</v>
      </c>
      <c r="BW19" s="254">
        <v>43643</v>
      </c>
      <c r="CC19" s="236" t="s">
        <v>167</v>
      </c>
      <c r="CD19" s="248" t="s">
        <v>22</v>
      </c>
      <c r="CE19" s="248" t="s">
        <v>32</v>
      </c>
      <c r="CF19" s="248" t="s">
        <v>155</v>
      </c>
      <c r="CG19" s="254">
        <v>43643</v>
      </c>
      <c r="CN19" s="236" t="s">
        <v>167</v>
      </c>
      <c r="CO19" s="249" t="s">
        <v>22</v>
      </c>
      <c r="CP19" s="249" t="s">
        <v>32</v>
      </c>
      <c r="CQ19" s="248" t="s">
        <v>155</v>
      </c>
      <c r="CR19" s="254">
        <v>43643</v>
      </c>
      <c r="CX19" s="236" t="s">
        <v>167</v>
      </c>
      <c r="CY19" s="242" t="s">
        <v>22</v>
      </c>
      <c r="CZ19" s="242" t="s">
        <v>32</v>
      </c>
      <c r="DA19" s="248" t="s">
        <v>155</v>
      </c>
      <c r="DB19" s="254">
        <v>43643</v>
      </c>
      <c r="DH19" s="236" t="s">
        <v>167</v>
      </c>
      <c r="DI19" s="250" t="s">
        <v>22</v>
      </c>
      <c r="DJ19" s="250" t="s">
        <v>32</v>
      </c>
      <c r="DK19" s="248" t="s">
        <v>155</v>
      </c>
      <c r="DL19" s="254">
        <v>43643</v>
      </c>
      <c r="DR19" s="236" t="s">
        <v>167</v>
      </c>
      <c r="DS19" s="236" t="s">
        <v>22</v>
      </c>
      <c r="DT19" s="236" t="s">
        <v>32</v>
      </c>
      <c r="DU19" s="248" t="s">
        <v>155</v>
      </c>
      <c r="DV19" s="254">
        <v>43643</v>
      </c>
    </row>
    <row r="20" spans="1:126" x14ac:dyDescent="0.25">
      <c r="A20" s="236">
        <v>1</v>
      </c>
      <c r="B20" s="236">
        <f>+B3</f>
        <v>0</v>
      </c>
      <c r="C20" s="236">
        <f>+C3</f>
        <v>0</v>
      </c>
      <c r="D20" s="211">
        <f>+G36</f>
        <v>0</v>
      </c>
      <c r="E20" s="211">
        <f>+I36</f>
        <v>0</v>
      </c>
      <c r="K20" s="236">
        <v>1</v>
      </c>
      <c r="L20" s="236">
        <f>+D3</f>
        <v>0</v>
      </c>
      <c r="M20" s="236">
        <f>+E3</f>
        <v>0</v>
      </c>
      <c r="N20" s="211">
        <f>+Q36</f>
        <v>0</v>
      </c>
      <c r="O20" s="211">
        <f>+S36</f>
        <v>0</v>
      </c>
      <c r="T20" s="178"/>
      <c r="U20" s="236">
        <v>1</v>
      </c>
      <c r="V20" s="236">
        <f>+F3</f>
        <v>0</v>
      </c>
      <c r="W20" s="236">
        <f>+G3</f>
        <v>0</v>
      </c>
      <c r="X20" s="211">
        <f>+AA36</f>
        <v>0</v>
      </c>
      <c r="Y20" s="211">
        <f>+AC36</f>
        <v>0</v>
      </c>
      <c r="AD20" s="178"/>
      <c r="AE20" s="236">
        <v>1</v>
      </c>
      <c r="AF20" s="236">
        <f>+H3</f>
        <v>0</v>
      </c>
      <c r="AG20" s="236">
        <f>+I3</f>
        <v>0</v>
      </c>
      <c r="AH20" s="211">
        <f>+AK36</f>
        <v>0</v>
      </c>
      <c r="AI20" s="211">
        <f>+AM36</f>
        <v>0</v>
      </c>
      <c r="AO20" s="236">
        <v>1</v>
      </c>
      <c r="AP20" s="236">
        <f t="shared" ref="AP20:AP32" si="0">+J3</f>
        <v>0</v>
      </c>
      <c r="AQ20" s="236">
        <f t="shared" ref="AQ20:AQ32" si="1">+K3</f>
        <v>0</v>
      </c>
      <c r="AR20" s="211">
        <f>+AU36</f>
        <v>0</v>
      </c>
      <c r="AS20" s="211">
        <f>+AW36</f>
        <v>0</v>
      </c>
      <c r="AY20" s="236">
        <v>1</v>
      </c>
      <c r="AZ20" s="236">
        <f t="shared" ref="AZ20:AZ32" si="2">+L3</f>
        <v>0</v>
      </c>
      <c r="BA20" s="236">
        <f t="shared" ref="BA20:BA32" si="3">+M3</f>
        <v>0</v>
      </c>
      <c r="BB20" s="211">
        <f>+BE36</f>
        <v>0</v>
      </c>
      <c r="BC20" s="211">
        <f>+BG36</f>
        <v>0</v>
      </c>
      <c r="BI20" s="236">
        <v>1</v>
      </c>
      <c r="BJ20" s="236">
        <f t="shared" ref="BJ20:BJ32" si="4">+N3</f>
        <v>0</v>
      </c>
      <c r="BK20" s="236">
        <f t="shared" ref="BK20:BK32" si="5">+O3</f>
        <v>0</v>
      </c>
      <c r="BL20" s="211">
        <f>+BO36</f>
        <v>0</v>
      </c>
      <c r="BM20" s="211">
        <f>+BQ36</f>
        <v>0</v>
      </c>
      <c r="BS20" s="236">
        <v>1</v>
      </c>
      <c r="BT20" s="236">
        <f t="shared" ref="BT20:BT32" si="6">+P3</f>
        <v>0</v>
      </c>
      <c r="BU20" s="236">
        <f t="shared" ref="BU20:BU32" si="7">+Q3</f>
        <v>0</v>
      </c>
      <c r="BV20" s="211">
        <f>+BY36</f>
        <v>0</v>
      </c>
      <c r="BW20" s="211">
        <f>+CA36</f>
        <v>0</v>
      </c>
      <c r="CC20" s="236">
        <v>1</v>
      </c>
      <c r="CD20" s="236">
        <f t="shared" ref="CD20:CD32" si="8">+R3</f>
        <v>0</v>
      </c>
      <c r="CE20" s="236">
        <f t="shared" ref="CE20:CE32" si="9">+S3</f>
        <v>0</v>
      </c>
      <c r="CF20" s="211">
        <f>+CI36</f>
        <v>0</v>
      </c>
      <c r="CG20" s="211">
        <f>+CK36</f>
        <v>0</v>
      </c>
      <c r="CN20" s="236">
        <v>1</v>
      </c>
      <c r="CO20" s="236">
        <f t="shared" ref="CO20:CO32" si="10">+T3</f>
        <v>0</v>
      </c>
      <c r="CP20" s="236">
        <f t="shared" ref="CP20:CP32" si="11">+U3</f>
        <v>0</v>
      </c>
      <c r="CQ20" s="211">
        <f>+CT36</f>
        <v>0</v>
      </c>
      <c r="CR20" s="211">
        <f>+CV36</f>
        <v>0</v>
      </c>
      <c r="CX20" s="236">
        <v>1</v>
      </c>
      <c r="CY20" s="236">
        <f t="shared" ref="CY20:CY32" si="12">+V3</f>
        <v>0</v>
      </c>
      <c r="CZ20" s="236">
        <f t="shared" ref="CZ20:CZ32" si="13">+W3</f>
        <v>0</v>
      </c>
      <c r="DA20" s="211">
        <f>+DD36</f>
        <v>0</v>
      </c>
      <c r="DB20" s="211">
        <f>+DF36</f>
        <v>0</v>
      </c>
      <c r="DH20" s="236">
        <v>1</v>
      </c>
      <c r="DI20" s="236">
        <f t="shared" ref="DI20:DI32" si="14">+X3</f>
        <v>0</v>
      </c>
      <c r="DJ20" s="236">
        <f t="shared" ref="DJ20:DJ32" si="15">+Y3</f>
        <v>0</v>
      </c>
      <c r="DK20" s="211">
        <f>+DN36</f>
        <v>0</v>
      </c>
      <c r="DL20" s="211">
        <f>+DP36</f>
        <v>0</v>
      </c>
      <c r="DR20" s="236">
        <v>1</v>
      </c>
      <c r="DS20" s="236">
        <f t="shared" ref="DS20:DS32" si="16">+Z3</f>
        <v>0</v>
      </c>
      <c r="DT20" s="236">
        <f t="shared" ref="DT20:DT32" si="17">+AA3</f>
        <v>0</v>
      </c>
      <c r="DU20" s="211">
        <f>+DX36</f>
        <v>0</v>
      </c>
      <c r="DV20" s="211">
        <f>+DZ36</f>
        <v>0</v>
      </c>
    </row>
    <row r="21" spans="1:126" x14ac:dyDescent="0.25">
      <c r="A21" s="236">
        <v>2</v>
      </c>
      <c r="B21" s="236">
        <f t="shared" ref="B21:C32" si="18">+B4</f>
        <v>0.4</v>
      </c>
      <c r="C21" s="236">
        <f t="shared" si="18"/>
        <v>-20</v>
      </c>
      <c r="D21" s="211">
        <f>+G38</f>
        <v>0.4</v>
      </c>
      <c r="E21" s="211">
        <f>+I38</f>
        <v>0</v>
      </c>
      <c r="K21" s="236">
        <v>2</v>
      </c>
      <c r="L21" s="236">
        <f t="shared" ref="L21:M32" si="19">+D4</f>
        <v>0.4</v>
      </c>
      <c r="M21" s="236">
        <f t="shared" si="19"/>
        <v>-10</v>
      </c>
      <c r="N21" s="211">
        <f>+Q38</f>
        <v>0.4</v>
      </c>
      <c r="O21" s="211">
        <f>+S38</f>
        <v>0</v>
      </c>
      <c r="T21" s="178"/>
      <c r="U21" s="236">
        <v>2</v>
      </c>
      <c r="V21" s="236">
        <f t="shared" ref="V21:W32" si="20">+F4</f>
        <v>0.8</v>
      </c>
      <c r="W21" s="236">
        <f t="shared" si="20"/>
        <v>-5</v>
      </c>
      <c r="X21" s="211">
        <f>+AA38</f>
        <v>0.8</v>
      </c>
      <c r="Y21" s="211">
        <f>+AC38</f>
        <v>0</v>
      </c>
      <c r="AD21" s="178"/>
      <c r="AE21" s="236">
        <v>2</v>
      </c>
      <c r="AF21" s="236">
        <f t="shared" ref="AF21:AG32" si="21">+H4</f>
        <v>1.7</v>
      </c>
      <c r="AG21" s="236">
        <f t="shared" si="21"/>
        <v>0</v>
      </c>
      <c r="AH21" s="211">
        <f>+AK38</f>
        <v>1.7</v>
      </c>
      <c r="AI21" s="211">
        <f>+AM38</f>
        <v>0</v>
      </c>
      <c r="AO21" s="236">
        <v>2</v>
      </c>
      <c r="AP21" s="236">
        <f t="shared" si="0"/>
        <v>1.1000000000000001</v>
      </c>
      <c r="AQ21" s="236">
        <f t="shared" si="1"/>
        <v>-3</v>
      </c>
      <c r="AR21" s="211">
        <f>+AU38</f>
        <v>1.1000000000000001</v>
      </c>
      <c r="AS21" s="211">
        <f>+AW38</f>
        <v>0</v>
      </c>
      <c r="AY21" s="236">
        <v>2</v>
      </c>
      <c r="AZ21" s="236">
        <f t="shared" si="2"/>
        <v>3.7</v>
      </c>
      <c r="BA21" s="236">
        <f t="shared" si="3"/>
        <v>-3</v>
      </c>
      <c r="BB21" s="211">
        <f>+BE38</f>
        <v>3.7</v>
      </c>
      <c r="BC21" s="211">
        <f>+BG38</f>
        <v>0</v>
      </c>
      <c r="BI21" s="236">
        <v>2</v>
      </c>
      <c r="BJ21" s="236">
        <f t="shared" si="4"/>
        <v>2.8</v>
      </c>
      <c r="BK21" s="236">
        <f t="shared" si="5"/>
        <v>0</v>
      </c>
      <c r="BL21" s="211">
        <f>+BO38</f>
        <v>2.8</v>
      </c>
      <c r="BM21" s="211">
        <f>+BQ38</f>
        <v>0</v>
      </c>
      <c r="BS21" s="236">
        <v>2</v>
      </c>
      <c r="BT21" s="236">
        <f t="shared" si="6"/>
        <v>1.8</v>
      </c>
      <c r="BU21" s="236">
        <f t="shared" si="7"/>
        <v>0</v>
      </c>
      <c r="BV21" s="211">
        <f>+BY38</f>
        <v>1.8</v>
      </c>
      <c r="BW21" s="211">
        <f>+CA38</f>
        <v>0</v>
      </c>
      <c r="CC21" s="236">
        <v>2</v>
      </c>
      <c r="CD21" s="236">
        <f t="shared" si="8"/>
        <v>1.3</v>
      </c>
      <c r="CE21" s="236">
        <f t="shared" si="9"/>
        <v>0</v>
      </c>
      <c r="CF21" s="211">
        <f>+CI38</f>
        <v>1.3</v>
      </c>
      <c r="CG21" s="211">
        <f>+CK38</f>
        <v>0</v>
      </c>
      <c r="CN21" s="236">
        <v>2</v>
      </c>
      <c r="CO21" s="236">
        <f t="shared" si="10"/>
        <v>3.8</v>
      </c>
      <c r="CP21" s="236">
        <f t="shared" si="11"/>
        <v>0</v>
      </c>
      <c r="CQ21" s="211">
        <f>+CT38</f>
        <v>3.8</v>
      </c>
      <c r="CR21" s="211">
        <f>+CV38</f>
        <v>0</v>
      </c>
      <c r="CX21" s="236">
        <v>2</v>
      </c>
      <c r="CY21" s="236">
        <f t="shared" si="12"/>
        <v>1.2</v>
      </c>
      <c r="CZ21" s="236">
        <f t="shared" si="13"/>
        <v>-10</v>
      </c>
      <c r="DA21" s="211">
        <f>+DD38</f>
        <v>1.2</v>
      </c>
      <c r="DB21" s="211">
        <f>+DF38</f>
        <v>0</v>
      </c>
      <c r="DH21" s="236">
        <v>2</v>
      </c>
      <c r="DI21" s="236">
        <f t="shared" si="14"/>
        <v>4.0999999999999996</v>
      </c>
      <c r="DJ21" s="236">
        <f t="shared" si="15"/>
        <v>0</v>
      </c>
      <c r="DK21" s="211">
        <f>+DN38</f>
        <v>4.0999999999999996</v>
      </c>
      <c r="DL21" s="211">
        <f>+DP38</f>
        <v>0</v>
      </c>
      <c r="DR21" s="236">
        <v>2</v>
      </c>
      <c r="DS21" s="236">
        <f t="shared" si="16"/>
        <v>5.3</v>
      </c>
      <c r="DT21" s="236">
        <f t="shared" si="17"/>
        <v>-7</v>
      </c>
      <c r="DU21" s="211">
        <f>+DX38</f>
        <v>5.3</v>
      </c>
      <c r="DV21" s="211">
        <f>+DZ38</f>
        <v>0</v>
      </c>
    </row>
    <row r="22" spans="1:126" x14ac:dyDescent="0.25">
      <c r="A22" s="236">
        <v>3</v>
      </c>
      <c r="B22" s="236">
        <f t="shared" si="18"/>
        <v>1.43</v>
      </c>
      <c r="C22" s="236">
        <f t="shared" si="18"/>
        <v>0</v>
      </c>
      <c r="D22" s="211">
        <f>+G40</f>
        <v>1.3678833994094854</v>
      </c>
      <c r="E22" s="211">
        <f>+I40</f>
        <v>-0.35228074762543871</v>
      </c>
      <c r="K22" s="236">
        <v>3</v>
      </c>
      <c r="L22" s="236">
        <f t="shared" si="19"/>
        <v>1</v>
      </c>
      <c r="M22" s="236">
        <f t="shared" si="19"/>
        <v>-30</v>
      </c>
      <c r="N22" s="211">
        <f>+Q40</f>
        <v>0.99088465180732477</v>
      </c>
      <c r="O22" s="211">
        <f>+S40</f>
        <v>-0.1041889066001582</v>
      </c>
      <c r="T22" s="178"/>
      <c r="U22" s="236">
        <v>3</v>
      </c>
      <c r="V22" s="236">
        <f t="shared" si="20"/>
        <v>1.6</v>
      </c>
      <c r="W22" s="236">
        <f t="shared" si="20"/>
        <v>0</v>
      </c>
      <c r="X22" s="211">
        <f>+AA40</f>
        <v>1.5969557584733964</v>
      </c>
      <c r="Y22" s="211">
        <f>+AC40</f>
        <v>-6.972459419812653E-2</v>
      </c>
      <c r="AD22" s="178"/>
      <c r="AE22" s="236">
        <v>3</v>
      </c>
      <c r="AF22" s="236">
        <f t="shared" si="21"/>
        <v>3.7</v>
      </c>
      <c r="AG22" s="236">
        <f t="shared" si="21"/>
        <v>0</v>
      </c>
      <c r="AH22" s="211">
        <f>+AK40</f>
        <v>3.7</v>
      </c>
      <c r="AI22" s="211">
        <f>+AM40</f>
        <v>0</v>
      </c>
      <c r="AO22" s="236">
        <v>3</v>
      </c>
      <c r="AP22" s="236">
        <f t="shared" si="0"/>
        <v>4.5</v>
      </c>
      <c r="AQ22" s="236">
        <f t="shared" si="1"/>
        <v>-2</v>
      </c>
      <c r="AR22" s="211">
        <f>+AU40</f>
        <v>4.4953404181655507</v>
      </c>
      <c r="AS22" s="211">
        <f>+AW40</f>
        <v>-0.17794225122600904</v>
      </c>
      <c r="AY22" s="236">
        <v>3</v>
      </c>
      <c r="AZ22" s="236">
        <f t="shared" si="2"/>
        <v>6.3</v>
      </c>
      <c r="BA22" s="236">
        <f t="shared" si="3"/>
        <v>-11</v>
      </c>
      <c r="BB22" s="211">
        <f>+BE40</f>
        <v>6.2964367903618914</v>
      </c>
      <c r="BC22" s="211">
        <f>+BG40</f>
        <v>-0.13607348623165394</v>
      </c>
      <c r="BI22" s="236">
        <v>3</v>
      </c>
      <c r="BJ22" s="236">
        <f t="shared" si="4"/>
        <v>6.2</v>
      </c>
      <c r="BK22" s="236">
        <f t="shared" si="5"/>
        <v>5</v>
      </c>
      <c r="BL22" s="211">
        <f>+BO40</f>
        <v>6.2</v>
      </c>
      <c r="BM22" s="211">
        <f>+BQ40</f>
        <v>0</v>
      </c>
      <c r="BS22" s="236">
        <v>3</v>
      </c>
      <c r="BT22" s="236">
        <f t="shared" si="6"/>
        <v>6.3</v>
      </c>
      <c r="BU22" s="236">
        <f t="shared" si="7"/>
        <v>5</v>
      </c>
      <c r="BV22" s="211">
        <f>+BY40</f>
        <v>6.3</v>
      </c>
      <c r="BW22" s="211">
        <f>+CA40</f>
        <v>0</v>
      </c>
      <c r="CC22" s="236">
        <v>3</v>
      </c>
      <c r="CD22" s="236">
        <f t="shared" si="8"/>
        <v>4.4000000000000004</v>
      </c>
      <c r="CE22" s="236">
        <f t="shared" si="9"/>
        <v>-11</v>
      </c>
      <c r="CF22" s="211">
        <f>+CI40</f>
        <v>4.4000000000000004</v>
      </c>
      <c r="CG22" s="211">
        <f>+CK40</f>
        <v>0</v>
      </c>
      <c r="CN22" s="236">
        <v>3</v>
      </c>
      <c r="CO22" s="236">
        <f t="shared" si="10"/>
        <v>4.4000000000000004</v>
      </c>
      <c r="CP22" s="236">
        <f t="shared" si="11"/>
        <v>-30</v>
      </c>
      <c r="CQ22" s="211">
        <f>+CT40</f>
        <v>4.4000000000000004</v>
      </c>
      <c r="CR22" s="211">
        <f>+CV40</f>
        <v>0</v>
      </c>
      <c r="CX22" s="236">
        <v>3</v>
      </c>
      <c r="CY22" s="236">
        <f t="shared" si="12"/>
        <v>2.2999999999999998</v>
      </c>
      <c r="CZ22" s="236">
        <f t="shared" si="13"/>
        <v>-5</v>
      </c>
      <c r="DA22" s="211">
        <f>+DD40</f>
        <v>2.2832885283134283</v>
      </c>
      <c r="DB22" s="211">
        <f>+DF40</f>
        <v>-0.19101299543362335</v>
      </c>
      <c r="DH22" s="236">
        <v>3</v>
      </c>
      <c r="DI22" s="236">
        <f t="shared" si="14"/>
        <v>6</v>
      </c>
      <c r="DJ22" s="236">
        <f t="shared" si="15"/>
        <v>5</v>
      </c>
      <c r="DK22" s="211">
        <f>+DN40</f>
        <v>6</v>
      </c>
      <c r="DL22" s="211">
        <f>+DP40</f>
        <v>0</v>
      </c>
      <c r="DR22" s="236">
        <v>3</v>
      </c>
      <c r="DS22" s="236">
        <f t="shared" si="16"/>
        <v>8.6999999999999993</v>
      </c>
      <c r="DT22" s="236">
        <f t="shared" si="17"/>
        <v>0</v>
      </c>
      <c r="DU22" s="211">
        <f>+DX40</f>
        <v>8.6746569155804938</v>
      </c>
      <c r="DV22" s="211">
        <f>+DZ40</f>
        <v>-0.41435576757750137</v>
      </c>
    </row>
    <row r="23" spans="1:126" x14ac:dyDescent="0.25">
      <c r="A23" s="236">
        <v>4</v>
      </c>
      <c r="B23" s="236">
        <f t="shared" si="18"/>
        <v>3.45</v>
      </c>
      <c r="C23" s="236">
        <f t="shared" si="18"/>
        <v>5</v>
      </c>
      <c r="D23" s="211">
        <f>+G42</f>
        <v>3.3878833994094859</v>
      </c>
      <c r="E23" s="211">
        <f>+I42</f>
        <v>-0.35228074762543871</v>
      </c>
      <c r="K23" s="236">
        <v>4</v>
      </c>
      <c r="L23" s="236">
        <f t="shared" si="19"/>
        <v>1.7</v>
      </c>
      <c r="M23" s="236">
        <f t="shared" si="19"/>
        <v>11</v>
      </c>
      <c r="N23" s="211">
        <f>+Q42</f>
        <v>1.5971024344564317</v>
      </c>
      <c r="O23" s="211">
        <f>+S42</f>
        <v>-0.45418890660015809</v>
      </c>
      <c r="T23" s="178"/>
      <c r="U23" s="236">
        <v>4</v>
      </c>
      <c r="V23" s="236">
        <f t="shared" si="20"/>
        <v>2.4</v>
      </c>
      <c r="W23" s="236">
        <f t="shared" si="20"/>
        <v>-11</v>
      </c>
      <c r="X23" s="211">
        <f>+AA42</f>
        <v>2.3969557584733963</v>
      </c>
      <c r="Y23" s="211">
        <f>+AC42</f>
        <v>-6.972459419812653E-2</v>
      </c>
      <c r="AD23" s="178"/>
      <c r="AE23" s="236">
        <v>4</v>
      </c>
      <c r="AF23" s="236">
        <f t="shared" si="21"/>
        <v>8.3000000000000007</v>
      </c>
      <c r="AG23" s="236">
        <f t="shared" si="21"/>
        <v>-10</v>
      </c>
      <c r="AH23" s="211">
        <f>+AK42</f>
        <v>8.3000000000000007</v>
      </c>
      <c r="AI23" s="211">
        <f>+AM42</f>
        <v>0</v>
      </c>
      <c r="AO23" s="236">
        <v>4</v>
      </c>
      <c r="AP23" s="236">
        <f t="shared" si="0"/>
        <v>6.9</v>
      </c>
      <c r="AQ23" s="236">
        <f t="shared" si="1"/>
        <v>-10</v>
      </c>
      <c r="AR23" s="211">
        <f>+AU42</f>
        <v>6.8938784030113816</v>
      </c>
      <c r="AS23" s="211">
        <f>+AW42</f>
        <v>-0.26170104331201138</v>
      </c>
      <c r="AY23" s="236">
        <v>4</v>
      </c>
      <c r="AZ23" s="236">
        <f t="shared" si="2"/>
        <v>10</v>
      </c>
      <c r="BA23" s="236">
        <f t="shared" si="3"/>
        <v>0</v>
      </c>
      <c r="BB23" s="211">
        <f>+BE42</f>
        <v>9.9284573691182487</v>
      </c>
      <c r="BC23" s="211">
        <f>+BG42</f>
        <v>-0.84206676912486977</v>
      </c>
      <c r="BI23" s="236">
        <v>4</v>
      </c>
      <c r="BJ23" s="236">
        <f t="shared" si="4"/>
        <v>9.8000000000000007</v>
      </c>
      <c r="BK23" s="236">
        <f t="shared" si="5"/>
        <v>0</v>
      </c>
      <c r="BL23" s="211">
        <f>+BO42</f>
        <v>9.7863009131302849</v>
      </c>
      <c r="BM23" s="211">
        <f>+BQ42</f>
        <v>0.31376067389156942</v>
      </c>
      <c r="BS23" s="236">
        <v>4</v>
      </c>
      <c r="BT23" s="236">
        <f t="shared" si="6"/>
        <v>8</v>
      </c>
      <c r="BU23" s="236">
        <f t="shared" si="7"/>
        <v>-10</v>
      </c>
      <c r="BV23" s="211">
        <f>+BY42</f>
        <v>7.9935309867559674</v>
      </c>
      <c r="BW23" s="211">
        <f>+CA42</f>
        <v>0.14816476267101888</v>
      </c>
      <c r="CC23" s="236">
        <v>4</v>
      </c>
      <c r="CD23" s="236">
        <f t="shared" si="8"/>
        <v>5</v>
      </c>
      <c r="CE23" s="236">
        <f t="shared" si="9"/>
        <v>0</v>
      </c>
      <c r="CF23" s="211">
        <f>+CI42</f>
        <v>4.9889763100685984</v>
      </c>
      <c r="CG23" s="211">
        <f>+CK42</f>
        <v>-0.11448539722592682</v>
      </c>
      <c r="CN23" s="236">
        <v>4</v>
      </c>
      <c r="CO23" s="236">
        <f t="shared" si="10"/>
        <v>5.3</v>
      </c>
      <c r="CP23" s="236">
        <f t="shared" si="11"/>
        <v>-20</v>
      </c>
      <c r="CQ23" s="211">
        <f>+CT42</f>
        <v>5.1794228634059944</v>
      </c>
      <c r="CR23" s="211">
        <f>+CV42</f>
        <v>-0.44999999999999968</v>
      </c>
      <c r="CX23" s="236">
        <v>4</v>
      </c>
      <c r="CY23" s="236">
        <f t="shared" si="12"/>
        <v>4.9000000000000004</v>
      </c>
      <c r="CZ23" s="236">
        <f t="shared" si="13"/>
        <v>0</v>
      </c>
      <c r="DA23" s="211">
        <f>+DD42</f>
        <v>4.8733947433519678</v>
      </c>
      <c r="DB23" s="211">
        <f>+DF42</f>
        <v>-0.4176179265775346</v>
      </c>
      <c r="DH23" s="236">
        <v>4</v>
      </c>
      <c r="DI23" s="236">
        <f t="shared" si="14"/>
        <v>9.1</v>
      </c>
      <c r="DJ23" s="236">
        <f t="shared" si="15"/>
        <v>5</v>
      </c>
      <c r="DK23" s="211">
        <f>+DN42</f>
        <v>9.0882035640844112</v>
      </c>
      <c r="DL23" s="211">
        <f>+DP42</f>
        <v>0.27018280251774029</v>
      </c>
      <c r="DR23" s="236">
        <v>4</v>
      </c>
      <c r="DS23" s="236">
        <f t="shared" si="16"/>
        <v>11.8</v>
      </c>
      <c r="DT23" s="236">
        <f t="shared" si="17"/>
        <v>5</v>
      </c>
      <c r="DU23" s="211">
        <f>+DX42</f>
        <v>11.774656915580495</v>
      </c>
      <c r="DV23" s="211">
        <f>+DZ42</f>
        <v>-0.41435576757750137</v>
      </c>
    </row>
    <row r="24" spans="1:126" x14ac:dyDescent="0.25">
      <c r="A24" s="236">
        <v>5</v>
      </c>
      <c r="B24" s="236">
        <f t="shared" si="18"/>
        <v>4.7</v>
      </c>
      <c r="C24" s="236">
        <f t="shared" si="18"/>
        <v>-10</v>
      </c>
      <c r="D24" s="211">
        <f>+G44</f>
        <v>4.633126772024168</v>
      </c>
      <c r="E24" s="211">
        <f>+I44</f>
        <v>-0.24333606919086601</v>
      </c>
      <c r="K24" s="236">
        <v>5</v>
      </c>
      <c r="L24" s="236">
        <f t="shared" si="19"/>
        <v>2.5</v>
      </c>
      <c r="M24" s="236">
        <f t="shared" si="19"/>
        <v>-20</v>
      </c>
      <c r="N24" s="211">
        <f>+Q44</f>
        <v>2.3824041812145631</v>
      </c>
      <c r="O24" s="211">
        <f>+S44</f>
        <v>-0.30154171029892224</v>
      </c>
      <c r="T24" s="178"/>
      <c r="U24" s="236">
        <v>5</v>
      </c>
      <c r="V24" s="236">
        <f t="shared" si="20"/>
        <v>4.2</v>
      </c>
      <c r="W24" s="236">
        <f t="shared" si="20"/>
        <v>-10</v>
      </c>
      <c r="X24" s="211">
        <f>+AA44</f>
        <v>4.1638846886791914</v>
      </c>
      <c r="Y24" s="211">
        <f>+AC44</f>
        <v>-0.41318078587590723</v>
      </c>
      <c r="AD24" s="178"/>
      <c r="AE24" s="236">
        <v>5</v>
      </c>
      <c r="AF24" s="236">
        <f t="shared" si="21"/>
        <v>10.3</v>
      </c>
      <c r="AG24" s="236">
        <f t="shared" si="21"/>
        <v>-10</v>
      </c>
      <c r="AH24" s="211">
        <f>+AK44</f>
        <v>10.269615506024417</v>
      </c>
      <c r="AI24" s="211">
        <f>+AM44</f>
        <v>-0.34729635533386066</v>
      </c>
      <c r="AO24" s="236">
        <v>5</v>
      </c>
      <c r="AP24" s="236">
        <f t="shared" si="0"/>
        <v>9.19</v>
      </c>
      <c r="AQ24" s="236">
        <f t="shared" si="1"/>
        <v>0</v>
      </c>
      <c r="AR24" s="211">
        <f>+AU44</f>
        <v>9.1490881574093379</v>
      </c>
      <c r="AS24" s="211">
        <f>+AW44</f>
        <v>-0.6593553701692817</v>
      </c>
      <c r="AY24" s="236">
        <v>5</v>
      </c>
      <c r="AZ24" s="236">
        <f t="shared" si="2"/>
        <v>14.2</v>
      </c>
      <c r="BA24" s="236">
        <f t="shared" si="3"/>
        <v>5</v>
      </c>
      <c r="BB24" s="211">
        <f>+BE44</f>
        <v>14.128457369118248</v>
      </c>
      <c r="BC24" s="211">
        <f>+BG44</f>
        <v>-0.84206676912486977</v>
      </c>
      <c r="BI24" s="236">
        <v>5</v>
      </c>
      <c r="BJ24" s="236">
        <f t="shared" si="4"/>
        <v>12.3</v>
      </c>
      <c r="BK24" s="236">
        <f t="shared" si="5"/>
        <v>-10</v>
      </c>
      <c r="BL24" s="211">
        <f>+BO44</f>
        <v>12.286300913130285</v>
      </c>
      <c r="BM24" s="211">
        <f>+BQ44</f>
        <v>0.31376067389156942</v>
      </c>
      <c r="BS24" s="236">
        <v>5</v>
      </c>
      <c r="BT24" s="236">
        <f t="shared" si="6"/>
        <v>11.6</v>
      </c>
      <c r="BU24" s="236">
        <f t="shared" si="7"/>
        <v>-5</v>
      </c>
      <c r="BV24" s="211">
        <f>+BY44</f>
        <v>11.538838897599916</v>
      </c>
      <c r="BW24" s="211">
        <f>+CA44</f>
        <v>-0.47696867692993028</v>
      </c>
      <c r="CC24" s="236">
        <v>5</v>
      </c>
      <c r="CD24" s="236">
        <f t="shared" si="8"/>
        <v>7.2</v>
      </c>
      <c r="CE24" s="236">
        <f t="shared" si="9"/>
        <v>-20</v>
      </c>
      <c r="CF24" s="211">
        <f>+CI44</f>
        <v>7.1889763100685986</v>
      </c>
      <c r="CG24" s="211">
        <f>+CK44</f>
        <v>-0.11448539722592682</v>
      </c>
      <c r="CN24" s="236">
        <v>5</v>
      </c>
      <c r="CO24" s="236">
        <f t="shared" si="10"/>
        <v>7.6</v>
      </c>
      <c r="CP24" s="236">
        <f t="shared" si="11"/>
        <v>-10</v>
      </c>
      <c r="CQ24" s="211">
        <f>+CT44</f>
        <v>7.3407158912135841</v>
      </c>
      <c r="CR24" s="211">
        <f>+CV44</f>
        <v>-1.2366463296490378</v>
      </c>
      <c r="CX24" s="236">
        <v>5</v>
      </c>
      <c r="CY24" s="236">
        <f t="shared" si="12"/>
        <v>7.2</v>
      </c>
      <c r="CZ24" s="236">
        <f t="shared" si="13"/>
        <v>-10</v>
      </c>
      <c r="DA24" s="211">
        <f>+DD44</f>
        <v>7.1733947433519676</v>
      </c>
      <c r="DB24" s="211">
        <f>+DF44</f>
        <v>-0.4176179265775346</v>
      </c>
      <c r="DH24" s="236">
        <v>5</v>
      </c>
      <c r="DI24" s="236">
        <f t="shared" si="14"/>
        <v>12</v>
      </c>
      <c r="DJ24" s="236">
        <f t="shared" si="15"/>
        <v>-10</v>
      </c>
      <c r="DK24" s="211">
        <f>+DN44</f>
        <v>11.977168188550474</v>
      </c>
      <c r="DL24" s="211">
        <f>+DP44</f>
        <v>0.52293445648594905</v>
      </c>
      <c r="DR24" s="236">
        <v>5</v>
      </c>
      <c r="DS24" s="236">
        <f t="shared" si="16"/>
        <v>13.7</v>
      </c>
      <c r="DT24" s="236">
        <f t="shared" si="17"/>
        <v>10</v>
      </c>
      <c r="DU24" s="211">
        <f>+DX44</f>
        <v>13.667426841954811</v>
      </c>
      <c r="DV24" s="211">
        <f>+DZ44</f>
        <v>-0.24875985635695097</v>
      </c>
    </row>
    <row r="25" spans="1:126" x14ac:dyDescent="0.25">
      <c r="A25" s="236">
        <v>6</v>
      </c>
      <c r="B25" s="236">
        <f t="shared" si="18"/>
        <v>6</v>
      </c>
      <c r="C25" s="236">
        <f t="shared" si="18"/>
        <v>-10</v>
      </c>
      <c r="D25" s="211">
        <f>+G46</f>
        <v>5.913376850940038</v>
      </c>
      <c r="E25" s="211">
        <f>+I46</f>
        <v>-0.46907870015787539</v>
      </c>
      <c r="K25" s="236">
        <v>6</v>
      </c>
      <c r="L25" s="236">
        <f t="shared" si="19"/>
        <v>4.2</v>
      </c>
      <c r="M25" s="236">
        <f t="shared" si="19"/>
        <v>0</v>
      </c>
      <c r="N25" s="211">
        <f>+Q46</f>
        <v>3.9798816365506076</v>
      </c>
      <c r="O25" s="211">
        <f>+S46</f>
        <v>-0.88297595395255901</v>
      </c>
      <c r="T25" s="178"/>
      <c r="U25" s="236">
        <v>6</v>
      </c>
      <c r="V25" s="236">
        <f t="shared" si="20"/>
        <v>5.5</v>
      </c>
      <c r="W25" s="236">
        <f t="shared" si="20"/>
        <v>0</v>
      </c>
      <c r="X25" s="211">
        <f>+AA46</f>
        <v>5.4441347675950613</v>
      </c>
      <c r="Y25" s="211">
        <f>+AC46</f>
        <v>-0.63892341684291665</v>
      </c>
      <c r="AD25" s="178"/>
      <c r="AE25" s="236">
        <v>6</v>
      </c>
      <c r="AF25" s="236">
        <f t="shared" si="21"/>
        <v>14.2</v>
      </c>
      <c r="AG25" s="236">
        <f t="shared" si="21"/>
        <v>0</v>
      </c>
      <c r="AH25" s="211">
        <f>+AK46</f>
        <v>14.110365742772027</v>
      </c>
      <c r="AI25" s="211">
        <f>+AM46</f>
        <v>-1.0245242482348886</v>
      </c>
      <c r="AO25" s="236">
        <v>6</v>
      </c>
      <c r="AP25" s="236">
        <f t="shared" si="0"/>
        <v>0</v>
      </c>
      <c r="AQ25" s="236">
        <f t="shared" si="1"/>
        <v>0</v>
      </c>
      <c r="AR25" s="211"/>
      <c r="AS25" s="211"/>
      <c r="AY25" s="236">
        <v>6</v>
      </c>
      <c r="AZ25" s="236">
        <f t="shared" si="2"/>
        <v>17.3</v>
      </c>
      <c r="BA25" s="236">
        <f t="shared" si="3"/>
        <v>0</v>
      </c>
      <c r="BB25" s="211">
        <f>+BE46</f>
        <v>17.216660933202661</v>
      </c>
      <c r="BC25" s="211">
        <f>+BG46</f>
        <v>-0.57188396660712937</v>
      </c>
      <c r="BI25" s="236">
        <v>6</v>
      </c>
      <c r="BJ25" s="236">
        <f t="shared" si="4"/>
        <v>14.8</v>
      </c>
      <c r="BK25" s="236">
        <f t="shared" si="5"/>
        <v>-9</v>
      </c>
      <c r="BL25" s="211">
        <f>+BO46</f>
        <v>14.748320295660804</v>
      </c>
      <c r="BM25" s="211">
        <f>+BQ46</f>
        <v>-0.12035977027575639</v>
      </c>
      <c r="BS25" s="236">
        <v>6</v>
      </c>
      <c r="BT25" s="236">
        <f t="shared" si="6"/>
        <v>15.6</v>
      </c>
      <c r="BU25" s="236">
        <f t="shared" si="7"/>
        <v>-5</v>
      </c>
      <c r="BV25" s="211">
        <f>+BY46</f>
        <v>15.523617689966898</v>
      </c>
      <c r="BW25" s="211">
        <f>+CA46</f>
        <v>-0.82559164792056294</v>
      </c>
      <c r="CC25" s="236">
        <v>6</v>
      </c>
      <c r="CD25" s="236">
        <f t="shared" si="8"/>
        <v>9.3000000000000007</v>
      </c>
      <c r="CE25" s="236">
        <f t="shared" si="9"/>
        <v>0</v>
      </c>
      <c r="CF25" s="211">
        <f>+CI46</f>
        <v>9.1623308137190058</v>
      </c>
      <c r="CG25" s="211">
        <f>+CK46</f>
        <v>-0.83272769820983128</v>
      </c>
      <c r="CN25" s="236">
        <v>6</v>
      </c>
      <c r="CO25" s="236">
        <f t="shared" si="10"/>
        <v>14.5</v>
      </c>
      <c r="CP25" s="236">
        <f t="shared" si="11"/>
        <v>10</v>
      </c>
      <c r="CQ25" s="211">
        <f>+CT46</f>
        <v>14.135889386997821</v>
      </c>
      <c r="CR25" s="211">
        <f>+CV46</f>
        <v>-2.4348187555508574</v>
      </c>
      <c r="CX25" s="236">
        <v>6</v>
      </c>
      <c r="CY25" s="236">
        <f t="shared" si="12"/>
        <v>9.8000000000000007</v>
      </c>
      <c r="CZ25" s="236">
        <f t="shared" si="13"/>
        <v>-10</v>
      </c>
      <c r="DA25" s="211">
        <f>+DD46</f>
        <v>9.7338949011837084</v>
      </c>
      <c r="DB25" s="211">
        <f>+DF46</f>
        <v>-0.86910318851155355</v>
      </c>
      <c r="DH25" s="236">
        <v>6</v>
      </c>
      <c r="DI25" s="236">
        <f t="shared" si="14"/>
        <v>13.6</v>
      </c>
      <c r="DJ25" s="236">
        <f t="shared" si="15"/>
        <v>-15</v>
      </c>
      <c r="DK25" s="211">
        <f>+DN46</f>
        <v>13.552860593370006</v>
      </c>
      <c r="DL25" s="211">
        <f>+DP46</f>
        <v>0.24509737221886058</v>
      </c>
      <c r="DR25" s="236">
        <v>6</v>
      </c>
      <c r="DS25" s="236">
        <f t="shared" si="16"/>
        <v>15.8</v>
      </c>
      <c r="DT25" s="236">
        <f t="shared" si="17"/>
        <v>-90</v>
      </c>
      <c r="DU25" s="211">
        <f>+DX46</f>
        <v>15.735523123280448</v>
      </c>
      <c r="DV25" s="211">
        <f>+DZ46</f>
        <v>0.11590131674360299</v>
      </c>
    </row>
    <row r="26" spans="1:126" x14ac:dyDescent="0.25">
      <c r="A26" s="236">
        <v>7</v>
      </c>
      <c r="B26" s="236">
        <f t="shared" si="18"/>
        <v>8.6999999999999993</v>
      </c>
      <c r="C26" s="236">
        <f t="shared" si="18"/>
        <v>-10</v>
      </c>
      <c r="D26" s="211">
        <f>+G48</f>
        <v>8.5723577840729988</v>
      </c>
      <c r="E26" s="211">
        <f>+I48</f>
        <v>-0.93792877985858714</v>
      </c>
      <c r="K26" s="236">
        <v>7</v>
      </c>
      <c r="L26" s="236">
        <f t="shared" si="19"/>
        <v>0</v>
      </c>
      <c r="M26" s="236">
        <f t="shared" si="19"/>
        <v>0</v>
      </c>
      <c r="N26" s="211"/>
      <c r="O26" s="211"/>
      <c r="T26" s="178"/>
      <c r="U26" s="236">
        <v>7</v>
      </c>
      <c r="V26" s="236">
        <f t="shared" si="20"/>
        <v>0</v>
      </c>
      <c r="W26" s="236">
        <f t="shared" si="20"/>
        <v>0</v>
      </c>
      <c r="X26" s="211"/>
      <c r="Y26" s="211"/>
      <c r="AD26" s="178"/>
      <c r="AE26" s="236">
        <v>7</v>
      </c>
      <c r="AF26" s="236">
        <f t="shared" si="21"/>
        <v>0</v>
      </c>
      <c r="AG26" s="236">
        <f t="shared" si="21"/>
        <v>0</v>
      </c>
      <c r="AH26" s="211"/>
      <c r="AI26" s="211"/>
      <c r="AO26" s="236">
        <v>7</v>
      </c>
      <c r="AP26" s="236">
        <f t="shared" si="0"/>
        <v>0</v>
      </c>
      <c r="AQ26" s="236">
        <f t="shared" si="1"/>
        <v>0</v>
      </c>
      <c r="AR26" s="211"/>
      <c r="AS26" s="211"/>
      <c r="AY26" s="236">
        <v>7</v>
      </c>
      <c r="AZ26" s="236">
        <f t="shared" si="2"/>
        <v>18.600000000000001</v>
      </c>
      <c r="BA26" s="236">
        <f t="shared" si="3"/>
        <v>-21</v>
      </c>
      <c r="BB26" s="211">
        <f>+BE48</f>
        <v>18.516660933202662</v>
      </c>
      <c r="BC26" s="211">
        <f>+BG48</f>
        <v>-0.57188396660712937</v>
      </c>
      <c r="BI26" s="236">
        <v>7</v>
      </c>
      <c r="BJ26" s="236">
        <f t="shared" si="4"/>
        <v>17.399999999999999</v>
      </c>
      <c r="BK26" s="236">
        <f t="shared" si="5"/>
        <v>0</v>
      </c>
      <c r="BL26" s="211">
        <f>+BO48</f>
        <v>17.31630998120816</v>
      </c>
      <c r="BM26" s="211">
        <f>+BQ48</f>
        <v>-0.52708937938035638</v>
      </c>
      <c r="BS26" s="236">
        <v>7</v>
      </c>
      <c r="BT26" s="236">
        <f t="shared" si="6"/>
        <v>19.260000000000002</v>
      </c>
      <c r="BU26" s="236">
        <f t="shared" si="7"/>
        <v>0</v>
      </c>
      <c r="BV26" s="211">
        <f>+BY48</f>
        <v>19.169690284982689</v>
      </c>
      <c r="BW26" s="211">
        <f>+CA48</f>
        <v>-1.1445816663769919</v>
      </c>
      <c r="CC26" s="236">
        <v>7</v>
      </c>
      <c r="CD26" s="236">
        <f t="shared" si="8"/>
        <v>24.7</v>
      </c>
      <c r="CE26" s="236">
        <f t="shared" si="9"/>
        <v>-9</v>
      </c>
      <c r="CF26" s="211">
        <f>+CI48</f>
        <v>24.562330813719004</v>
      </c>
      <c r="CG26" s="211">
        <f>+CK48</f>
        <v>-0.83272769820983128</v>
      </c>
      <c r="CN26" s="236">
        <v>7</v>
      </c>
      <c r="CO26" s="236">
        <f t="shared" si="10"/>
        <v>17.100000000000001</v>
      </c>
      <c r="CP26" s="236">
        <f t="shared" si="11"/>
        <v>5</v>
      </c>
      <c r="CQ26" s="211">
        <f>+CT48</f>
        <v>16.696389544829564</v>
      </c>
      <c r="CR26" s="211">
        <f>+CV48</f>
        <v>-1.9833334936168383</v>
      </c>
      <c r="CX26" s="236">
        <v>7</v>
      </c>
      <c r="CY26" s="236">
        <f t="shared" si="12"/>
        <v>11.9</v>
      </c>
      <c r="CZ26" s="236">
        <f t="shared" si="13"/>
        <v>0</v>
      </c>
      <c r="DA26" s="211">
        <f>+DD48</f>
        <v>11.801991182509344</v>
      </c>
      <c r="DB26" s="211">
        <f>+DF48</f>
        <v>-1.2337643616121072</v>
      </c>
      <c r="DH26" s="236">
        <v>7</v>
      </c>
      <c r="DI26" s="236">
        <f t="shared" si="14"/>
        <v>15.38</v>
      </c>
      <c r="DJ26" s="236">
        <f t="shared" si="15"/>
        <v>0</v>
      </c>
      <c r="DK26" s="211">
        <f>+DN48</f>
        <v>15.272208564164549</v>
      </c>
      <c r="DL26" s="211">
        <f>+DP48</f>
        <v>-0.21560052806362662</v>
      </c>
      <c r="DR26" s="236">
        <v>7</v>
      </c>
      <c r="DS26" s="236">
        <f t="shared" si="16"/>
        <v>17.899999999999999</v>
      </c>
      <c r="DT26" s="236">
        <f t="shared" si="17"/>
        <v>0</v>
      </c>
      <c r="DU26" s="211">
        <f>+DX48</f>
        <v>15.735523123280448</v>
      </c>
      <c r="DV26" s="211">
        <f>+DZ48</f>
        <v>-1.9840986832563949</v>
      </c>
    </row>
    <row r="27" spans="1:126" x14ac:dyDescent="0.25">
      <c r="A27" s="236">
        <v>8</v>
      </c>
      <c r="B27" s="236">
        <f t="shared" si="18"/>
        <v>12</v>
      </c>
      <c r="C27" s="236">
        <f t="shared" si="18"/>
        <v>-10</v>
      </c>
      <c r="D27" s="211">
        <f>+G50</f>
        <v>11.822223369013287</v>
      </c>
      <c r="E27" s="211">
        <f>+I50</f>
        <v>-1.5109677661594574</v>
      </c>
      <c r="K27" s="236">
        <v>8</v>
      </c>
      <c r="L27" s="236">
        <f t="shared" si="19"/>
        <v>0</v>
      </c>
      <c r="M27" s="236">
        <f t="shared" si="19"/>
        <v>0</v>
      </c>
      <c r="N27" s="211"/>
      <c r="O27" s="211"/>
      <c r="T27" s="178"/>
      <c r="U27" s="236">
        <v>8</v>
      </c>
      <c r="V27" s="236">
        <f t="shared" si="20"/>
        <v>0</v>
      </c>
      <c r="W27" s="236">
        <f t="shared" si="20"/>
        <v>0</v>
      </c>
      <c r="X27" s="211"/>
      <c r="Y27" s="211"/>
      <c r="AD27" s="178"/>
      <c r="AE27" s="236">
        <v>8</v>
      </c>
      <c r="AF27" s="236">
        <f t="shared" si="21"/>
        <v>0</v>
      </c>
      <c r="AG27" s="236">
        <f t="shared" si="21"/>
        <v>0</v>
      </c>
      <c r="AH27" s="211"/>
      <c r="AI27" s="211"/>
      <c r="AO27" s="236">
        <v>8</v>
      </c>
      <c r="AP27" s="236">
        <f t="shared" si="0"/>
        <v>0</v>
      </c>
      <c r="AQ27" s="236">
        <f t="shared" si="1"/>
        <v>0</v>
      </c>
      <c r="AR27" s="211"/>
      <c r="AS27" s="211"/>
      <c r="AY27" s="236">
        <v>8</v>
      </c>
      <c r="AZ27" s="236">
        <f t="shared" si="2"/>
        <v>19.7</v>
      </c>
      <c r="BA27" s="236">
        <f t="shared" si="3"/>
        <v>0</v>
      </c>
      <c r="BB27" s="211">
        <f>+BE50</f>
        <v>19.543599402349582</v>
      </c>
      <c r="BC27" s="211">
        <f>+BG50</f>
        <v>-0.96608871110695893</v>
      </c>
      <c r="BI27" s="236">
        <v>8</v>
      </c>
      <c r="BJ27" s="236">
        <f t="shared" si="4"/>
        <v>0</v>
      </c>
      <c r="BK27" s="236">
        <f t="shared" si="5"/>
        <v>0</v>
      </c>
      <c r="BL27" s="211"/>
      <c r="BM27" s="211"/>
      <c r="BS27" s="236">
        <v>8</v>
      </c>
      <c r="BT27" s="236">
        <f t="shared" si="6"/>
        <v>0</v>
      </c>
      <c r="BU27" s="236">
        <f t="shared" si="7"/>
        <v>0</v>
      </c>
      <c r="BV27" s="211"/>
      <c r="BW27" s="211"/>
      <c r="CC27" s="236">
        <v>8</v>
      </c>
      <c r="CD27" s="236">
        <f t="shared" si="8"/>
        <v>24.8</v>
      </c>
      <c r="CE27" s="236">
        <f t="shared" si="9"/>
        <v>0</v>
      </c>
      <c r="CF27" s="211">
        <f>+CI50</f>
        <v>24.661099647778521</v>
      </c>
      <c r="CG27" s="211">
        <f>+CK50</f>
        <v>-0.84837114471385455</v>
      </c>
      <c r="CN27" s="236">
        <v>8</v>
      </c>
      <c r="CO27" s="236">
        <f t="shared" si="10"/>
        <v>19</v>
      </c>
      <c r="CP27" s="236">
        <f t="shared" si="11"/>
        <v>-20</v>
      </c>
      <c r="CQ27" s="211">
        <f>+CT50</f>
        <v>18.589159471203878</v>
      </c>
      <c r="CR27" s="211">
        <f>+CV50</f>
        <v>-1.8177375823962878</v>
      </c>
      <c r="CX27" s="236">
        <v>8</v>
      </c>
      <c r="CY27" s="236">
        <f t="shared" si="12"/>
        <v>0</v>
      </c>
      <c r="CZ27" s="236">
        <f t="shared" si="13"/>
        <v>0</v>
      </c>
      <c r="DA27" s="211"/>
      <c r="DB27" s="211"/>
      <c r="DH27" s="236">
        <v>8</v>
      </c>
      <c r="DI27" s="236">
        <f t="shared" si="14"/>
        <v>0</v>
      </c>
      <c r="DJ27" s="236">
        <f t="shared" si="15"/>
        <v>0</v>
      </c>
      <c r="DK27" s="211"/>
      <c r="DL27" s="211"/>
      <c r="DR27" s="236">
        <v>8</v>
      </c>
      <c r="DS27" s="236">
        <f t="shared" si="16"/>
        <v>0</v>
      </c>
      <c r="DT27" s="236">
        <f t="shared" si="17"/>
        <v>0</v>
      </c>
      <c r="DU27" s="211"/>
      <c r="DV27" s="211"/>
    </row>
    <row r="28" spans="1:126" x14ac:dyDescent="0.25">
      <c r="A28" s="236">
        <v>9</v>
      </c>
      <c r="B28" s="236">
        <f t="shared" si="18"/>
        <v>14.7</v>
      </c>
      <c r="C28" s="236">
        <f t="shared" si="18"/>
        <v>0</v>
      </c>
      <c r="D28" s="211">
        <f>+G52</f>
        <v>14.481204302146248</v>
      </c>
      <c r="E28" s="211">
        <f>+I52</f>
        <v>-1.9798178458601692</v>
      </c>
      <c r="K28" s="236">
        <v>9</v>
      </c>
      <c r="L28" s="236">
        <f t="shared" si="19"/>
        <v>0</v>
      </c>
      <c r="M28" s="236">
        <f t="shared" si="19"/>
        <v>0</v>
      </c>
      <c r="N28" s="211"/>
      <c r="O28" s="211"/>
      <c r="T28" s="178"/>
      <c r="U28" s="236">
        <v>9</v>
      </c>
      <c r="V28" s="236">
        <f t="shared" si="20"/>
        <v>0</v>
      </c>
      <c r="W28" s="236">
        <f t="shared" si="20"/>
        <v>0</v>
      </c>
      <c r="X28" s="211"/>
      <c r="Y28" s="211"/>
      <c r="AD28" s="178"/>
      <c r="AE28" s="236">
        <v>9</v>
      </c>
      <c r="AF28" s="236">
        <f t="shared" si="21"/>
        <v>0</v>
      </c>
      <c r="AG28" s="236">
        <f t="shared" si="21"/>
        <v>0</v>
      </c>
      <c r="AH28" s="211"/>
      <c r="AI28" s="211"/>
      <c r="AO28" s="236">
        <v>9</v>
      </c>
      <c r="AP28" s="236">
        <f t="shared" si="0"/>
        <v>0</v>
      </c>
      <c r="AQ28" s="236">
        <f t="shared" si="1"/>
        <v>0</v>
      </c>
      <c r="AR28" s="211"/>
      <c r="AS28" s="211"/>
      <c r="AY28" s="236">
        <v>9</v>
      </c>
      <c r="AZ28" s="236">
        <f t="shared" si="2"/>
        <v>0</v>
      </c>
      <c r="BA28" s="236">
        <f t="shared" si="3"/>
        <v>0</v>
      </c>
      <c r="BB28" s="211"/>
      <c r="BC28" s="211"/>
      <c r="BI28" s="236">
        <v>9</v>
      </c>
      <c r="BJ28" s="236">
        <f t="shared" si="4"/>
        <v>0</v>
      </c>
      <c r="BK28" s="236">
        <f t="shared" si="5"/>
        <v>0</v>
      </c>
      <c r="BL28" s="211"/>
      <c r="BM28" s="211"/>
      <c r="BS28" s="236">
        <v>9</v>
      </c>
      <c r="BT28" s="236">
        <f t="shared" si="6"/>
        <v>0</v>
      </c>
      <c r="BU28" s="236">
        <f t="shared" si="7"/>
        <v>0</v>
      </c>
      <c r="BV28" s="211"/>
      <c r="BW28" s="211"/>
      <c r="CC28" s="236">
        <v>9</v>
      </c>
      <c r="CD28" s="236">
        <f t="shared" si="8"/>
        <v>0</v>
      </c>
      <c r="CE28" s="236">
        <f t="shared" si="9"/>
        <v>0</v>
      </c>
      <c r="CF28" s="211"/>
      <c r="CG28" s="211"/>
      <c r="CN28" s="236">
        <v>9</v>
      </c>
      <c r="CO28" s="236">
        <f t="shared" si="10"/>
        <v>25.8</v>
      </c>
      <c r="CP28" s="236">
        <f t="shared" si="11"/>
        <v>0</v>
      </c>
      <c r="CQ28" s="211">
        <f>+CT52</f>
        <v>24.979069292548054</v>
      </c>
      <c r="CR28" s="211">
        <f>+CV52</f>
        <v>-4.1434745570108351</v>
      </c>
      <c r="CX28" s="236">
        <v>9</v>
      </c>
      <c r="CY28" s="236">
        <f t="shared" si="12"/>
        <v>0</v>
      </c>
      <c r="CZ28" s="236">
        <f t="shared" si="13"/>
        <v>0</v>
      </c>
      <c r="DA28" s="211"/>
      <c r="DB28" s="211"/>
      <c r="DH28" s="236">
        <v>9</v>
      </c>
      <c r="DI28" s="236">
        <f t="shared" si="14"/>
        <v>0</v>
      </c>
      <c r="DJ28" s="236">
        <f t="shared" si="15"/>
        <v>0</v>
      </c>
      <c r="DK28" s="211"/>
      <c r="DL28" s="211"/>
      <c r="DR28" s="236">
        <v>9</v>
      </c>
      <c r="DS28" s="236">
        <f t="shared" si="16"/>
        <v>0</v>
      </c>
      <c r="DT28" s="236">
        <f t="shared" si="17"/>
        <v>0</v>
      </c>
      <c r="DU28" s="211"/>
      <c r="DV28" s="211"/>
    </row>
    <row r="29" spans="1:126" x14ac:dyDescent="0.25">
      <c r="A29" s="236">
        <v>10</v>
      </c>
      <c r="B29" s="236">
        <f t="shared" si="18"/>
        <v>15</v>
      </c>
      <c r="C29" s="236">
        <f t="shared" si="18"/>
        <v>0</v>
      </c>
      <c r="D29" s="211">
        <f>+G54</f>
        <v>14.781204302146248</v>
      </c>
      <c r="E29" s="211">
        <f>+I54</f>
        <v>-1.9798178458601692</v>
      </c>
      <c r="K29" s="236">
        <v>10</v>
      </c>
      <c r="L29" s="236">
        <f t="shared" si="19"/>
        <v>0</v>
      </c>
      <c r="M29" s="236">
        <f t="shared" si="19"/>
        <v>0</v>
      </c>
      <c r="N29" s="211"/>
      <c r="O29" s="211"/>
      <c r="T29" s="178"/>
      <c r="U29" s="236">
        <v>10</v>
      </c>
      <c r="V29" s="236">
        <f t="shared" si="20"/>
        <v>0</v>
      </c>
      <c r="W29" s="236">
        <f t="shared" si="20"/>
        <v>0</v>
      </c>
      <c r="X29" s="211"/>
      <c r="Y29" s="211"/>
      <c r="AD29" s="178"/>
      <c r="AE29" s="236">
        <v>10</v>
      </c>
      <c r="AF29" s="236">
        <f t="shared" si="21"/>
        <v>0</v>
      </c>
      <c r="AG29" s="236">
        <f t="shared" si="21"/>
        <v>0</v>
      </c>
      <c r="AH29" s="211"/>
      <c r="AI29" s="211"/>
      <c r="AO29" s="236">
        <v>10</v>
      </c>
      <c r="AP29" s="236">
        <f t="shared" si="0"/>
        <v>0</v>
      </c>
      <c r="AQ29" s="236">
        <f t="shared" si="1"/>
        <v>0</v>
      </c>
      <c r="AR29" s="211"/>
      <c r="AS29" s="211"/>
      <c r="AY29" s="236">
        <v>10</v>
      </c>
      <c r="AZ29" s="236">
        <f t="shared" si="2"/>
        <v>0</v>
      </c>
      <c r="BA29" s="236">
        <f t="shared" si="3"/>
        <v>0</v>
      </c>
      <c r="BB29" s="211"/>
      <c r="BC29" s="211"/>
      <c r="BI29" s="236">
        <v>10</v>
      </c>
      <c r="BJ29" s="236">
        <f t="shared" si="4"/>
        <v>0</v>
      </c>
      <c r="BK29" s="236">
        <f t="shared" si="5"/>
        <v>0</v>
      </c>
      <c r="BL29" s="211"/>
      <c r="BM29" s="211"/>
      <c r="BS29" s="236">
        <v>10</v>
      </c>
      <c r="BT29" s="236">
        <f t="shared" si="6"/>
        <v>0</v>
      </c>
      <c r="BU29" s="236">
        <f t="shared" si="7"/>
        <v>0</v>
      </c>
      <c r="BV29" s="211"/>
      <c r="BW29" s="211"/>
      <c r="CC29" s="236">
        <v>10</v>
      </c>
      <c r="CD29" s="236">
        <f t="shared" si="8"/>
        <v>0</v>
      </c>
      <c r="CE29" s="236">
        <f t="shared" si="9"/>
        <v>0</v>
      </c>
      <c r="CF29" s="211"/>
      <c r="CG29" s="211"/>
      <c r="CN29" s="236">
        <v>10</v>
      </c>
      <c r="CO29" s="236">
        <f t="shared" si="10"/>
        <v>0</v>
      </c>
      <c r="CP29" s="236">
        <f t="shared" si="11"/>
        <v>0</v>
      </c>
      <c r="CQ29" s="211"/>
      <c r="CR29" s="211"/>
      <c r="CX29" s="236">
        <v>10</v>
      </c>
      <c r="CY29" s="236">
        <f t="shared" si="12"/>
        <v>0</v>
      </c>
      <c r="CZ29" s="236">
        <f t="shared" si="13"/>
        <v>0</v>
      </c>
      <c r="DA29" s="211"/>
      <c r="DB29" s="211"/>
      <c r="DH29" s="236">
        <v>10</v>
      </c>
      <c r="DI29" s="236">
        <f t="shared" si="14"/>
        <v>0</v>
      </c>
      <c r="DJ29" s="236">
        <f t="shared" si="15"/>
        <v>0</v>
      </c>
      <c r="DK29" s="211"/>
      <c r="DL29" s="211"/>
      <c r="DR29" s="236">
        <v>10</v>
      </c>
      <c r="DS29" s="236">
        <f t="shared" si="16"/>
        <v>0</v>
      </c>
      <c r="DT29" s="236">
        <f t="shared" si="17"/>
        <v>0</v>
      </c>
      <c r="DU29" s="211"/>
      <c r="DV29" s="211"/>
    </row>
    <row r="30" spans="1:126" x14ac:dyDescent="0.25">
      <c r="A30" s="236">
        <v>11</v>
      </c>
      <c r="B30" s="236">
        <f t="shared" si="18"/>
        <v>15</v>
      </c>
      <c r="C30" s="236">
        <f t="shared" si="18"/>
        <v>-6.875</v>
      </c>
      <c r="D30" s="211"/>
      <c r="E30" s="211"/>
      <c r="K30" s="236">
        <v>11</v>
      </c>
      <c r="L30" s="236">
        <f t="shared" si="19"/>
        <v>4.2</v>
      </c>
      <c r="M30" s="236">
        <f t="shared" si="19"/>
        <v>-12.25</v>
      </c>
      <c r="N30" s="211"/>
      <c r="O30" s="211"/>
      <c r="T30" s="178"/>
      <c r="U30" s="236">
        <v>11</v>
      </c>
      <c r="V30" s="236">
        <f t="shared" si="20"/>
        <v>5.5</v>
      </c>
      <c r="W30" s="236">
        <f t="shared" si="20"/>
        <v>-6.5</v>
      </c>
      <c r="X30" s="211"/>
      <c r="Y30" s="211"/>
      <c r="AD30" s="178"/>
      <c r="AE30" s="236">
        <v>11</v>
      </c>
      <c r="AF30" s="236">
        <f t="shared" si="21"/>
        <v>14.2</v>
      </c>
      <c r="AG30" s="236">
        <f t="shared" si="21"/>
        <v>-5</v>
      </c>
      <c r="AH30" s="211"/>
      <c r="AI30" s="211"/>
      <c r="AO30" s="236">
        <v>11</v>
      </c>
      <c r="AP30" s="236">
        <f t="shared" si="0"/>
        <v>9.19</v>
      </c>
      <c r="AQ30" s="236">
        <f t="shared" si="1"/>
        <v>-5</v>
      </c>
      <c r="AR30" s="211"/>
      <c r="AS30" s="211"/>
      <c r="AY30" s="236">
        <v>11</v>
      </c>
      <c r="AZ30" s="236">
        <f t="shared" si="2"/>
        <v>19.7</v>
      </c>
      <c r="BA30" s="236">
        <f t="shared" si="3"/>
        <v>-5</v>
      </c>
      <c r="BB30" s="211"/>
      <c r="BC30" s="211"/>
      <c r="BI30" s="236">
        <v>11</v>
      </c>
      <c r="BJ30" s="236">
        <f t="shared" si="4"/>
        <v>17.399999999999999</v>
      </c>
      <c r="BK30" s="236">
        <f t="shared" si="5"/>
        <v>-2.8</v>
      </c>
      <c r="BL30" s="211"/>
      <c r="BM30" s="211"/>
      <c r="BS30" s="236">
        <v>11</v>
      </c>
      <c r="BT30" s="236">
        <f t="shared" si="6"/>
        <v>19.260000000000002</v>
      </c>
      <c r="BU30" s="236">
        <f t="shared" si="7"/>
        <v>-3</v>
      </c>
      <c r="BV30" s="211"/>
      <c r="BW30" s="211"/>
      <c r="CC30" s="236">
        <v>11</v>
      </c>
      <c r="CD30" s="236">
        <f t="shared" si="8"/>
        <v>24.8</v>
      </c>
      <c r="CE30" s="236">
        <f t="shared" si="9"/>
        <v>-6.666666666666667</v>
      </c>
      <c r="CF30" s="211"/>
      <c r="CG30" s="211"/>
      <c r="CN30" s="236">
        <v>11</v>
      </c>
      <c r="CO30" s="236">
        <f t="shared" si="10"/>
        <v>25.8</v>
      </c>
      <c r="CP30" s="236">
        <f t="shared" si="11"/>
        <v>-9.2857142857142865</v>
      </c>
      <c r="CQ30" s="211"/>
      <c r="CR30" s="211"/>
      <c r="CX30" s="236">
        <v>11</v>
      </c>
      <c r="CY30" s="236">
        <f t="shared" si="12"/>
        <v>11.9</v>
      </c>
      <c r="CZ30" s="236">
        <f t="shared" si="13"/>
        <v>-7</v>
      </c>
      <c r="DA30" s="211"/>
      <c r="DB30" s="211"/>
      <c r="DH30" s="236">
        <v>11</v>
      </c>
      <c r="DI30" s="236">
        <f t="shared" si="14"/>
        <v>15.38</v>
      </c>
      <c r="DJ30" s="236">
        <f t="shared" si="15"/>
        <v>-3</v>
      </c>
      <c r="DK30" s="211"/>
      <c r="DL30" s="211"/>
      <c r="DR30" s="236">
        <v>11</v>
      </c>
      <c r="DS30" s="236">
        <f t="shared" si="16"/>
        <v>17.899999999999999</v>
      </c>
      <c r="DT30" s="236">
        <f t="shared" si="17"/>
        <v>-16.399999999999999</v>
      </c>
      <c r="DU30" s="211"/>
      <c r="DV30" s="211"/>
    </row>
    <row r="31" spans="1:126" x14ac:dyDescent="0.25">
      <c r="A31" s="236">
        <v>12</v>
      </c>
      <c r="B31" s="236" t="str">
        <f t="shared" si="18"/>
        <v>Longitud</v>
      </c>
      <c r="C31" s="236" t="str">
        <f t="shared" si="18"/>
        <v>Angulo</v>
      </c>
      <c r="D31" s="211"/>
      <c r="E31" s="211"/>
      <c r="K31" s="236">
        <v>12</v>
      </c>
      <c r="L31" s="236">
        <f t="shared" si="19"/>
        <v>0</v>
      </c>
      <c r="M31" s="236">
        <f t="shared" si="19"/>
        <v>0</v>
      </c>
      <c r="N31" s="211"/>
      <c r="O31" s="211"/>
      <c r="T31" s="178"/>
      <c r="U31" s="236">
        <v>12</v>
      </c>
      <c r="V31" s="236">
        <f t="shared" si="20"/>
        <v>0</v>
      </c>
      <c r="W31" s="236">
        <f t="shared" si="20"/>
        <v>0</v>
      </c>
      <c r="X31" s="211"/>
      <c r="Y31" s="211"/>
      <c r="AD31" s="178"/>
      <c r="AE31" s="236">
        <v>12</v>
      </c>
      <c r="AF31" s="236">
        <f t="shared" si="21"/>
        <v>0</v>
      </c>
      <c r="AG31" s="236">
        <f t="shared" si="21"/>
        <v>0</v>
      </c>
      <c r="AH31" s="211"/>
      <c r="AI31" s="211"/>
      <c r="AO31" s="236">
        <v>12</v>
      </c>
      <c r="AP31" s="236">
        <f t="shared" si="0"/>
        <v>0</v>
      </c>
      <c r="AQ31" s="236">
        <f t="shared" si="1"/>
        <v>0</v>
      </c>
      <c r="AR31" s="211"/>
      <c r="AS31" s="211"/>
      <c r="AY31" s="236">
        <v>12</v>
      </c>
      <c r="AZ31" s="236">
        <f t="shared" si="2"/>
        <v>0</v>
      </c>
      <c r="BA31" s="236">
        <f t="shared" si="3"/>
        <v>0</v>
      </c>
      <c r="BB31" s="211"/>
      <c r="BC31" s="211"/>
      <c r="BI31" s="236">
        <v>12</v>
      </c>
      <c r="BJ31" s="236">
        <f t="shared" si="4"/>
        <v>0</v>
      </c>
      <c r="BK31" s="236">
        <f t="shared" si="5"/>
        <v>0</v>
      </c>
      <c r="BL31" s="211"/>
      <c r="BM31" s="211"/>
      <c r="BS31" s="236">
        <v>12</v>
      </c>
      <c r="BT31" s="236">
        <f t="shared" si="6"/>
        <v>0</v>
      </c>
      <c r="BU31" s="236">
        <f t="shared" si="7"/>
        <v>0</v>
      </c>
      <c r="BV31" s="211"/>
      <c r="BW31" s="211"/>
      <c r="CC31" s="236">
        <v>12</v>
      </c>
      <c r="CD31" s="236">
        <f t="shared" si="8"/>
        <v>0</v>
      </c>
      <c r="CE31" s="236">
        <f t="shared" si="9"/>
        <v>0</v>
      </c>
      <c r="CF31" s="211"/>
      <c r="CG31" s="211"/>
      <c r="CN31" s="236">
        <v>12</v>
      </c>
      <c r="CO31" s="236">
        <f t="shared" si="10"/>
        <v>0</v>
      </c>
      <c r="CP31" s="236">
        <f t="shared" si="11"/>
        <v>0</v>
      </c>
      <c r="CQ31" s="211"/>
      <c r="CR31" s="211"/>
      <c r="CX31" s="236">
        <v>12</v>
      </c>
      <c r="CY31" s="236">
        <f t="shared" si="12"/>
        <v>0</v>
      </c>
      <c r="CZ31" s="236">
        <f t="shared" si="13"/>
        <v>0</v>
      </c>
      <c r="DA31" s="211"/>
      <c r="DB31" s="211"/>
      <c r="DH31" s="236">
        <v>12</v>
      </c>
      <c r="DI31" s="236">
        <f t="shared" si="14"/>
        <v>0</v>
      </c>
      <c r="DJ31" s="236">
        <f t="shared" si="15"/>
        <v>0</v>
      </c>
      <c r="DK31" s="211"/>
      <c r="DL31" s="211"/>
      <c r="DR31" s="236">
        <v>12</v>
      </c>
      <c r="DS31" s="236">
        <f t="shared" si="16"/>
        <v>0</v>
      </c>
      <c r="DT31" s="236">
        <f t="shared" si="17"/>
        <v>0</v>
      </c>
      <c r="DU31" s="211"/>
      <c r="DV31" s="211"/>
    </row>
    <row r="32" spans="1:126" x14ac:dyDescent="0.25">
      <c r="A32" s="236">
        <v>13</v>
      </c>
      <c r="B32" s="236">
        <f t="shared" si="18"/>
        <v>15.402307692307694</v>
      </c>
      <c r="C32" s="236">
        <f t="shared" si="18"/>
        <v>-6.8290293040293042</v>
      </c>
      <c r="D32" s="211"/>
      <c r="E32" s="211"/>
      <c r="K32" s="236">
        <v>13</v>
      </c>
      <c r="L32" s="236">
        <f t="shared" si="19"/>
        <v>0</v>
      </c>
      <c r="M32" s="236">
        <f t="shared" si="19"/>
        <v>0</v>
      </c>
      <c r="N32" s="211"/>
      <c r="O32" s="211"/>
      <c r="T32" s="178"/>
      <c r="U32" s="236">
        <v>13</v>
      </c>
      <c r="V32" s="236">
        <f t="shared" si="20"/>
        <v>0</v>
      </c>
      <c r="W32" s="236">
        <f t="shared" si="20"/>
        <v>0</v>
      </c>
      <c r="X32" s="211"/>
      <c r="Y32" s="211"/>
      <c r="AD32" s="178"/>
      <c r="AE32" s="236">
        <v>13</v>
      </c>
      <c r="AF32" s="236">
        <f t="shared" si="21"/>
        <v>0</v>
      </c>
      <c r="AG32" s="236">
        <f t="shared" si="21"/>
        <v>0</v>
      </c>
      <c r="AH32" s="211"/>
      <c r="AI32" s="211"/>
      <c r="AO32" s="236">
        <v>13</v>
      </c>
      <c r="AP32" s="236">
        <f t="shared" si="0"/>
        <v>0</v>
      </c>
      <c r="AQ32" s="236">
        <f t="shared" si="1"/>
        <v>0</v>
      </c>
      <c r="AR32" s="211"/>
      <c r="AS32" s="211"/>
      <c r="AY32" s="236">
        <v>13</v>
      </c>
      <c r="AZ32" s="236">
        <f t="shared" si="2"/>
        <v>0</v>
      </c>
      <c r="BA32" s="236">
        <f t="shared" si="3"/>
        <v>0</v>
      </c>
      <c r="BB32" s="211"/>
      <c r="BC32" s="211"/>
      <c r="BI32" s="236">
        <v>13</v>
      </c>
      <c r="BJ32" s="236">
        <f t="shared" si="4"/>
        <v>0</v>
      </c>
      <c r="BK32" s="236">
        <f t="shared" si="5"/>
        <v>0</v>
      </c>
      <c r="BL32" s="211"/>
      <c r="BM32" s="211"/>
      <c r="BS32" s="236">
        <v>13</v>
      </c>
      <c r="BT32" s="236">
        <f t="shared" si="6"/>
        <v>0</v>
      </c>
      <c r="BU32" s="236">
        <f t="shared" si="7"/>
        <v>0</v>
      </c>
      <c r="BV32" s="211"/>
      <c r="BW32" s="211"/>
      <c r="CC32" s="236">
        <v>13</v>
      </c>
      <c r="CD32" s="236">
        <f t="shared" si="8"/>
        <v>0</v>
      </c>
      <c r="CE32" s="236">
        <f t="shared" si="9"/>
        <v>0</v>
      </c>
      <c r="CF32" s="211"/>
      <c r="CG32" s="211"/>
      <c r="CN32" s="236">
        <v>13</v>
      </c>
      <c r="CO32" s="236">
        <f t="shared" si="10"/>
        <v>0</v>
      </c>
      <c r="CP32" s="236">
        <f t="shared" si="11"/>
        <v>0</v>
      </c>
      <c r="CQ32" s="211"/>
      <c r="CR32" s="211"/>
      <c r="CX32" s="236">
        <v>13</v>
      </c>
      <c r="CY32" s="236">
        <f t="shared" si="12"/>
        <v>0</v>
      </c>
      <c r="CZ32" s="236">
        <f t="shared" si="13"/>
        <v>0</v>
      </c>
      <c r="DA32" s="211"/>
      <c r="DB32" s="211"/>
      <c r="DH32" s="236">
        <v>13</v>
      </c>
      <c r="DI32" s="236">
        <f t="shared" si="14"/>
        <v>0</v>
      </c>
      <c r="DJ32" s="236">
        <f t="shared" si="15"/>
        <v>0</v>
      </c>
      <c r="DK32" s="211"/>
      <c r="DL32" s="211"/>
      <c r="DR32" s="236">
        <v>13</v>
      </c>
      <c r="DS32" s="236">
        <f t="shared" si="16"/>
        <v>0</v>
      </c>
      <c r="DT32" s="236">
        <f t="shared" si="17"/>
        <v>0</v>
      </c>
      <c r="DU32" s="211"/>
      <c r="DV32" s="211"/>
    </row>
    <row r="33" spans="1:130" x14ac:dyDescent="0.25">
      <c r="A33" s="255"/>
      <c r="B33" s="255"/>
      <c r="C33" s="256"/>
      <c r="K33" s="255"/>
      <c r="L33" s="255"/>
      <c r="M33" s="256"/>
      <c r="T33" s="178"/>
      <c r="U33" s="255"/>
      <c r="V33" s="255"/>
      <c r="W33" s="256"/>
      <c r="AD33" s="178"/>
      <c r="AE33" s="255"/>
      <c r="AF33" s="255"/>
      <c r="AG33" s="256"/>
      <c r="AO33" s="255"/>
      <c r="AP33" s="255"/>
      <c r="AQ33" s="256"/>
      <c r="AY33" s="255"/>
      <c r="AZ33" s="255"/>
      <c r="BA33" s="256"/>
      <c r="BI33" s="255"/>
      <c r="BJ33" s="255"/>
      <c r="BK33" s="256"/>
      <c r="BS33" s="255"/>
      <c r="BT33" s="255"/>
      <c r="BU33" s="256"/>
      <c r="CC33" s="255"/>
      <c r="CD33" s="255"/>
      <c r="CE33" s="256"/>
      <c r="CN33" s="255"/>
      <c r="CO33" s="255"/>
      <c r="CP33" s="256"/>
      <c r="CX33" s="255"/>
      <c r="CY33" s="255"/>
      <c r="CZ33" s="256"/>
      <c r="DH33" s="255"/>
      <c r="DI33" s="255"/>
      <c r="DJ33" s="256"/>
      <c r="DR33" s="255"/>
      <c r="DS33" s="255"/>
      <c r="DT33" s="256"/>
    </row>
    <row r="34" spans="1:130" ht="135" x14ac:dyDescent="0.25">
      <c r="A34" s="257" t="s">
        <v>167</v>
      </c>
      <c r="B34" s="257" t="s">
        <v>169</v>
      </c>
      <c r="C34" s="257" t="s">
        <v>168</v>
      </c>
      <c r="D34" s="257" t="s">
        <v>165</v>
      </c>
      <c r="E34" s="257" t="s">
        <v>166</v>
      </c>
      <c r="F34" s="257" t="s">
        <v>153</v>
      </c>
      <c r="G34" s="257" t="s">
        <v>156</v>
      </c>
      <c r="H34" s="257" t="s">
        <v>154</v>
      </c>
      <c r="I34" s="257" t="s">
        <v>157</v>
      </c>
      <c r="K34" s="257" t="s">
        <v>167</v>
      </c>
      <c r="L34" s="257" t="s">
        <v>169</v>
      </c>
      <c r="M34" s="257" t="s">
        <v>168</v>
      </c>
      <c r="N34" s="257" t="s">
        <v>165</v>
      </c>
      <c r="O34" s="257" t="s">
        <v>166</v>
      </c>
      <c r="P34" s="257" t="s">
        <v>153</v>
      </c>
      <c r="Q34" s="257" t="s">
        <v>156</v>
      </c>
      <c r="R34" s="257" t="s">
        <v>154</v>
      </c>
      <c r="S34" s="257" t="s">
        <v>157</v>
      </c>
      <c r="U34" s="257" t="s">
        <v>167</v>
      </c>
      <c r="V34" s="257" t="s">
        <v>169</v>
      </c>
      <c r="W34" s="257" t="s">
        <v>168</v>
      </c>
      <c r="X34" s="257" t="s">
        <v>165</v>
      </c>
      <c r="Y34" s="257" t="s">
        <v>166</v>
      </c>
      <c r="Z34" s="257" t="s">
        <v>153</v>
      </c>
      <c r="AA34" s="257" t="s">
        <v>156</v>
      </c>
      <c r="AB34" s="257" t="s">
        <v>154</v>
      </c>
      <c r="AC34" s="257" t="s">
        <v>157</v>
      </c>
      <c r="AE34" s="257" t="s">
        <v>167</v>
      </c>
      <c r="AF34" s="257" t="s">
        <v>169</v>
      </c>
      <c r="AG34" s="257" t="s">
        <v>168</v>
      </c>
      <c r="AH34" s="257" t="s">
        <v>165</v>
      </c>
      <c r="AI34" s="257" t="s">
        <v>166</v>
      </c>
      <c r="AJ34" s="257" t="s">
        <v>153</v>
      </c>
      <c r="AK34" s="257" t="s">
        <v>156</v>
      </c>
      <c r="AL34" s="257" t="s">
        <v>154</v>
      </c>
      <c r="AM34" s="257" t="s">
        <v>157</v>
      </c>
      <c r="AO34" s="257" t="s">
        <v>167</v>
      </c>
      <c r="AP34" s="257" t="s">
        <v>169</v>
      </c>
      <c r="AQ34" s="257" t="s">
        <v>168</v>
      </c>
      <c r="AR34" s="257" t="s">
        <v>165</v>
      </c>
      <c r="AS34" s="257" t="s">
        <v>166</v>
      </c>
      <c r="AT34" s="257" t="s">
        <v>153</v>
      </c>
      <c r="AU34" s="257" t="s">
        <v>156</v>
      </c>
      <c r="AV34" s="257" t="s">
        <v>154</v>
      </c>
      <c r="AW34" s="257" t="s">
        <v>157</v>
      </c>
      <c r="AY34" s="257" t="s">
        <v>167</v>
      </c>
      <c r="AZ34" s="257" t="s">
        <v>169</v>
      </c>
      <c r="BA34" s="257" t="s">
        <v>168</v>
      </c>
      <c r="BB34" s="257" t="s">
        <v>165</v>
      </c>
      <c r="BC34" s="257" t="s">
        <v>166</v>
      </c>
      <c r="BD34" s="257" t="s">
        <v>153</v>
      </c>
      <c r="BE34" s="257" t="s">
        <v>156</v>
      </c>
      <c r="BF34" s="257" t="s">
        <v>154</v>
      </c>
      <c r="BG34" s="257" t="s">
        <v>157</v>
      </c>
      <c r="BI34" s="257" t="s">
        <v>167</v>
      </c>
      <c r="BJ34" s="257" t="s">
        <v>169</v>
      </c>
      <c r="BK34" s="257" t="s">
        <v>168</v>
      </c>
      <c r="BL34" s="257" t="s">
        <v>165</v>
      </c>
      <c r="BM34" s="257" t="s">
        <v>166</v>
      </c>
      <c r="BN34" s="257" t="s">
        <v>153</v>
      </c>
      <c r="BO34" s="257" t="s">
        <v>156</v>
      </c>
      <c r="BP34" s="257" t="s">
        <v>154</v>
      </c>
      <c r="BQ34" s="257" t="s">
        <v>157</v>
      </c>
      <c r="BS34" s="257" t="s">
        <v>167</v>
      </c>
      <c r="BT34" s="257" t="s">
        <v>169</v>
      </c>
      <c r="BU34" s="257" t="s">
        <v>168</v>
      </c>
      <c r="BV34" s="257" t="s">
        <v>165</v>
      </c>
      <c r="BW34" s="257" t="s">
        <v>166</v>
      </c>
      <c r="BX34" s="257" t="s">
        <v>153</v>
      </c>
      <c r="BY34" s="257" t="s">
        <v>156</v>
      </c>
      <c r="BZ34" s="257" t="s">
        <v>154</v>
      </c>
      <c r="CA34" s="257" t="s">
        <v>157</v>
      </c>
      <c r="CC34" s="257" t="s">
        <v>167</v>
      </c>
      <c r="CD34" s="257" t="s">
        <v>169</v>
      </c>
      <c r="CE34" s="257" t="s">
        <v>168</v>
      </c>
      <c r="CF34" s="257" t="s">
        <v>165</v>
      </c>
      <c r="CG34" s="257" t="s">
        <v>166</v>
      </c>
      <c r="CH34" s="257" t="s">
        <v>153</v>
      </c>
      <c r="CI34" s="257" t="s">
        <v>156</v>
      </c>
      <c r="CJ34" s="257" t="s">
        <v>154</v>
      </c>
      <c r="CK34" s="257" t="s">
        <v>157</v>
      </c>
      <c r="CN34" s="257" t="s">
        <v>167</v>
      </c>
      <c r="CO34" s="257" t="s">
        <v>169</v>
      </c>
      <c r="CP34" s="257" t="s">
        <v>168</v>
      </c>
      <c r="CQ34" s="257" t="s">
        <v>165</v>
      </c>
      <c r="CR34" s="257" t="s">
        <v>166</v>
      </c>
      <c r="CS34" s="257" t="s">
        <v>153</v>
      </c>
      <c r="CT34" s="257" t="s">
        <v>156</v>
      </c>
      <c r="CU34" s="257" t="s">
        <v>154</v>
      </c>
      <c r="CV34" s="257" t="s">
        <v>157</v>
      </c>
      <c r="CX34" s="257" t="s">
        <v>167</v>
      </c>
      <c r="CY34" s="257" t="s">
        <v>169</v>
      </c>
      <c r="CZ34" s="257" t="s">
        <v>168</v>
      </c>
      <c r="DA34" s="257" t="s">
        <v>165</v>
      </c>
      <c r="DB34" s="257" t="s">
        <v>166</v>
      </c>
      <c r="DC34" s="257" t="s">
        <v>153</v>
      </c>
      <c r="DD34" s="257" t="s">
        <v>156</v>
      </c>
      <c r="DE34" s="257" t="s">
        <v>154</v>
      </c>
      <c r="DF34" s="257" t="s">
        <v>157</v>
      </c>
      <c r="DH34" s="257" t="s">
        <v>167</v>
      </c>
      <c r="DI34" s="257" t="s">
        <v>169</v>
      </c>
      <c r="DJ34" s="257" t="s">
        <v>168</v>
      </c>
      <c r="DK34" s="257" t="s">
        <v>165</v>
      </c>
      <c r="DL34" s="257" t="s">
        <v>166</v>
      </c>
      <c r="DM34" s="257" t="s">
        <v>153</v>
      </c>
      <c r="DN34" s="257" t="s">
        <v>156</v>
      </c>
      <c r="DO34" s="257" t="s">
        <v>154</v>
      </c>
      <c r="DP34" s="257" t="s">
        <v>157</v>
      </c>
      <c r="DR34" s="257" t="s">
        <v>167</v>
      </c>
      <c r="DS34" s="257" t="s">
        <v>169</v>
      </c>
      <c r="DT34" s="257" t="s">
        <v>168</v>
      </c>
      <c r="DU34" s="257" t="s">
        <v>165</v>
      </c>
      <c r="DV34" s="257" t="s">
        <v>166</v>
      </c>
      <c r="DW34" s="257" t="s">
        <v>153</v>
      </c>
      <c r="DX34" s="257" t="s">
        <v>156</v>
      </c>
      <c r="DY34" s="257" t="s">
        <v>154</v>
      </c>
      <c r="DZ34" s="257" t="s">
        <v>157</v>
      </c>
    </row>
    <row r="35" spans="1:130" ht="33.75" x14ac:dyDescent="0.25">
      <c r="A35" s="257"/>
      <c r="B35" s="257"/>
      <c r="C35" s="257"/>
      <c r="D35" s="257"/>
      <c r="E35" s="258">
        <f>+PI()</f>
        <v>3.1415926535897931</v>
      </c>
      <c r="F35" s="259" t="s">
        <v>159</v>
      </c>
      <c r="G35" s="258"/>
      <c r="H35" s="259" t="s">
        <v>164</v>
      </c>
      <c r="I35" s="257"/>
      <c r="K35" s="257"/>
      <c r="L35" s="257"/>
      <c r="M35" s="257"/>
      <c r="N35" s="257"/>
      <c r="O35" s="258">
        <f>+PI()</f>
        <v>3.1415926535897931</v>
      </c>
      <c r="P35" s="259" t="s">
        <v>159</v>
      </c>
      <c r="Q35" s="258"/>
      <c r="R35" s="259" t="s">
        <v>164</v>
      </c>
      <c r="S35" s="257"/>
      <c r="U35" s="257"/>
      <c r="V35" s="257"/>
      <c r="W35" s="257"/>
      <c r="X35" s="257"/>
      <c r="Y35" s="258">
        <f>+PI()</f>
        <v>3.1415926535897931</v>
      </c>
      <c r="Z35" s="259" t="s">
        <v>159</v>
      </c>
      <c r="AA35" s="258"/>
      <c r="AB35" s="259" t="s">
        <v>164</v>
      </c>
      <c r="AC35" s="257"/>
      <c r="AE35" s="257"/>
      <c r="AF35" s="257"/>
      <c r="AG35" s="257"/>
      <c r="AH35" s="257"/>
      <c r="AI35" s="258">
        <f>+PI()</f>
        <v>3.1415926535897931</v>
      </c>
      <c r="AJ35" s="259" t="s">
        <v>159</v>
      </c>
      <c r="AK35" s="258"/>
      <c r="AL35" s="259" t="s">
        <v>164</v>
      </c>
      <c r="AM35" s="257"/>
      <c r="AO35" s="257"/>
      <c r="AP35" s="257"/>
      <c r="AQ35" s="257"/>
      <c r="AR35" s="257"/>
      <c r="AS35" s="258">
        <f>+PI()</f>
        <v>3.1415926535897931</v>
      </c>
      <c r="AT35" s="259" t="s">
        <v>159</v>
      </c>
      <c r="AU35" s="258"/>
      <c r="AV35" s="259" t="s">
        <v>164</v>
      </c>
      <c r="AW35" s="257"/>
      <c r="AY35" s="257"/>
      <c r="AZ35" s="257"/>
      <c r="BA35" s="257"/>
      <c r="BB35" s="257"/>
      <c r="BC35" s="258">
        <f>+PI()</f>
        <v>3.1415926535897931</v>
      </c>
      <c r="BD35" s="259" t="s">
        <v>159</v>
      </c>
      <c r="BE35" s="258"/>
      <c r="BF35" s="259" t="s">
        <v>164</v>
      </c>
      <c r="BG35" s="257"/>
      <c r="BI35" s="257"/>
      <c r="BJ35" s="257"/>
      <c r="BK35" s="257"/>
      <c r="BL35" s="257"/>
      <c r="BM35" s="258">
        <f>+PI()</f>
        <v>3.1415926535897931</v>
      </c>
      <c r="BN35" s="259" t="s">
        <v>159</v>
      </c>
      <c r="BO35" s="258"/>
      <c r="BP35" s="259" t="s">
        <v>164</v>
      </c>
      <c r="BQ35" s="257"/>
      <c r="BS35" s="257"/>
      <c r="BT35" s="257"/>
      <c r="BU35" s="257"/>
      <c r="BV35" s="257"/>
      <c r="BW35" s="258">
        <f>+PI()</f>
        <v>3.1415926535897931</v>
      </c>
      <c r="BX35" s="259" t="s">
        <v>159</v>
      </c>
      <c r="BY35" s="258"/>
      <c r="BZ35" s="259" t="s">
        <v>164</v>
      </c>
      <c r="CA35" s="257"/>
      <c r="CC35" s="257"/>
      <c r="CD35" s="257"/>
      <c r="CE35" s="257"/>
      <c r="CF35" s="257"/>
      <c r="CG35" s="258">
        <f>+PI()</f>
        <v>3.1415926535897931</v>
      </c>
      <c r="CH35" s="259" t="s">
        <v>159</v>
      </c>
      <c r="CI35" s="258"/>
      <c r="CJ35" s="259" t="s">
        <v>164</v>
      </c>
      <c r="CK35" s="257"/>
      <c r="CN35" s="257"/>
      <c r="CO35" s="257"/>
      <c r="CP35" s="257"/>
      <c r="CQ35" s="257"/>
      <c r="CR35" s="258">
        <f>+PI()</f>
        <v>3.1415926535897931</v>
      </c>
      <c r="CS35" s="259" t="s">
        <v>159</v>
      </c>
      <c r="CT35" s="258"/>
      <c r="CU35" s="259" t="s">
        <v>164</v>
      </c>
      <c r="CV35" s="257"/>
      <c r="CX35" s="257"/>
      <c r="CY35" s="257"/>
      <c r="CZ35" s="257"/>
      <c r="DA35" s="257"/>
      <c r="DB35" s="258">
        <f>+PI()</f>
        <v>3.1415926535897931</v>
      </c>
      <c r="DC35" s="259" t="s">
        <v>159</v>
      </c>
      <c r="DD35" s="258"/>
      <c r="DE35" s="259" t="s">
        <v>164</v>
      </c>
      <c r="DF35" s="257"/>
      <c r="DH35" s="257"/>
      <c r="DI35" s="257"/>
      <c r="DJ35" s="257"/>
      <c r="DK35" s="257"/>
      <c r="DL35" s="258">
        <f>+PI()</f>
        <v>3.1415926535897931</v>
      </c>
      <c r="DM35" s="259" t="s">
        <v>159</v>
      </c>
      <c r="DN35" s="258"/>
      <c r="DO35" s="259" t="s">
        <v>164</v>
      </c>
      <c r="DP35" s="257"/>
      <c r="DR35" s="257"/>
      <c r="DS35" s="257"/>
      <c r="DT35" s="257"/>
      <c r="DU35" s="257"/>
      <c r="DV35" s="258">
        <f>+PI()</f>
        <v>3.1415926535897931</v>
      </c>
      <c r="DW35" s="259" t="s">
        <v>159</v>
      </c>
      <c r="DX35" s="258"/>
      <c r="DY35" s="259" t="s">
        <v>164</v>
      </c>
      <c r="DZ35" s="257"/>
    </row>
    <row r="36" spans="1:130" x14ac:dyDescent="0.2">
      <c r="A36" s="260">
        <v>1</v>
      </c>
      <c r="B36" s="261">
        <f>+B20</f>
        <v>0</v>
      </c>
      <c r="C36" s="260"/>
      <c r="D36" s="261"/>
      <c r="E36" s="194"/>
      <c r="F36" s="194"/>
      <c r="G36" s="194">
        <v>0</v>
      </c>
      <c r="H36" s="194"/>
      <c r="I36" s="194">
        <v>0</v>
      </c>
      <c r="K36" s="260">
        <v>1</v>
      </c>
      <c r="L36" s="261">
        <f>+L20</f>
        <v>0</v>
      </c>
      <c r="M36" s="260"/>
      <c r="N36" s="261"/>
      <c r="O36" s="194"/>
      <c r="P36" s="194"/>
      <c r="Q36" s="194">
        <v>0</v>
      </c>
      <c r="R36" s="194"/>
      <c r="S36" s="194">
        <v>0</v>
      </c>
      <c r="U36" s="260">
        <v>1</v>
      </c>
      <c r="V36" s="261">
        <f>+V20</f>
        <v>0</v>
      </c>
      <c r="W36" s="260"/>
      <c r="X36" s="261"/>
      <c r="Y36" s="194"/>
      <c r="Z36" s="194"/>
      <c r="AA36" s="194">
        <v>0</v>
      </c>
      <c r="AB36" s="194"/>
      <c r="AC36" s="194">
        <v>0</v>
      </c>
      <c r="AE36" s="260">
        <v>1</v>
      </c>
      <c r="AF36" s="261">
        <f>+AF20</f>
        <v>0</v>
      </c>
      <c r="AG36" s="260"/>
      <c r="AH36" s="261"/>
      <c r="AI36" s="194"/>
      <c r="AJ36" s="194"/>
      <c r="AK36" s="194">
        <v>0</v>
      </c>
      <c r="AL36" s="194"/>
      <c r="AM36" s="194">
        <v>0</v>
      </c>
      <c r="AO36" s="260">
        <v>1</v>
      </c>
      <c r="AP36" s="261">
        <f>+AP20</f>
        <v>0</v>
      </c>
      <c r="AQ36" s="260"/>
      <c r="AR36" s="261"/>
      <c r="AS36" s="194"/>
      <c r="AT36" s="194"/>
      <c r="AU36" s="194">
        <v>0</v>
      </c>
      <c r="AV36" s="194"/>
      <c r="AW36" s="194">
        <v>0</v>
      </c>
      <c r="AY36" s="260">
        <v>1</v>
      </c>
      <c r="AZ36" s="261">
        <f>+AZ20</f>
        <v>0</v>
      </c>
      <c r="BA36" s="260"/>
      <c r="BB36" s="261"/>
      <c r="BC36" s="194"/>
      <c r="BD36" s="194"/>
      <c r="BE36" s="194">
        <v>0</v>
      </c>
      <c r="BF36" s="194"/>
      <c r="BG36" s="194">
        <v>0</v>
      </c>
      <c r="BI36" s="260">
        <v>1</v>
      </c>
      <c r="BJ36" s="261">
        <f>+BJ20</f>
        <v>0</v>
      </c>
      <c r="BK36" s="260"/>
      <c r="BL36" s="261"/>
      <c r="BM36" s="194"/>
      <c r="BN36" s="194"/>
      <c r="BO36" s="194">
        <v>0</v>
      </c>
      <c r="BP36" s="194"/>
      <c r="BQ36" s="194">
        <v>0</v>
      </c>
      <c r="BS36" s="260">
        <v>1</v>
      </c>
      <c r="BT36" s="261">
        <f>+BT20</f>
        <v>0</v>
      </c>
      <c r="BU36" s="260"/>
      <c r="BV36" s="261"/>
      <c r="BW36" s="194"/>
      <c r="BX36" s="194"/>
      <c r="BY36" s="194">
        <v>0</v>
      </c>
      <c r="BZ36" s="194"/>
      <c r="CA36" s="194">
        <v>0</v>
      </c>
      <c r="CC36" s="260">
        <v>1</v>
      </c>
      <c r="CD36" s="261">
        <f>+CD20</f>
        <v>0</v>
      </c>
      <c r="CE36" s="260"/>
      <c r="CF36" s="261"/>
      <c r="CG36" s="194"/>
      <c r="CH36" s="194"/>
      <c r="CI36" s="194">
        <v>0</v>
      </c>
      <c r="CJ36" s="194"/>
      <c r="CK36" s="194">
        <v>0</v>
      </c>
      <c r="CN36" s="260">
        <v>1</v>
      </c>
      <c r="CO36" s="261">
        <f>+CO20</f>
        <v>0</v>
      </c>
      <c r="CP36" s="260"/>
      <c r="CQ36" s="261"/>
      <c r="CR36" s="194"/>
      <c r="CS36" s="194"/>
      <c r="CT36" s="194">
        <v>0</v>
      </c>
      <c r="CU36" s="194"/>
      <c r="CV36" s="194">
        <v>0</v>
      </c>
      <c r="CX36" s="260">
        <v>1</v>
      </c>
      <c r="CY36" s="261">
        <f>+CY20</f>
        <v>0</v>
      </c>
      <c r="CZ36" s="260"/>
      <c r="DA36" s="261"/>
      <c r="DB36" s="194"/>
      <c r="DC36" s="194"/>
      <c r="DD36" s="194">
        <v>0</v>
      </c>
      <c r="DE36" s="194"/>
      <c r="DF36" s="194">
        <v>0</v>
      </c>
      <c r="DH36" s="260">
        <v>1</v>
      </c>
      <c r="DI36" s="261">
        <f>+DI20</f>
        <v>0</v>
      </c>
      <c r="DJ36" s="260"/>
      <c r="DK36" s="261"/>
      <c r="DL36" s="194"/>
      <c r="DM36" s="194"/>
      <c r="DN36" s="194">
        <v>0</v>
      </c>
      <c r="DO36" s="194"/>
      <c r="DP36" s="194">
        <v>0</v>
      </c>
      <c r="DR36" s="260">
        <v>1</v>
      </c>
      <c r="DS36" s="261">
        <f>+DS20</f>
        <v>0</v>
      </c>
      <c r="DT36" s="260"/>
      <c r="DU36" s="261"/>
      <c r="DV36" s="194"/>
      <c r="DW36" s="194"/>
      <c r="DX36" s="194">
        <v>0</v>
      </c>
      <c r="DY36" s="194"/>
      <c r="DZ36" s="194">
        <v>0</v>
      </c>
    </row>
    <row r="37" spans="1:130" x14ac:dyDescent="0.2">
      <c r="A37" s="260"/>
      <c r="B37" s="261"/>
      <c r="C37" s="260">
        <f>+B38-B36</f>
        <v>0.4</v>
      </c>
      <c r="D37" s="262">
        <f>+C20</f>
        <v>0</v>
      </c>
      <c r="E37" s="194">
        <f>+D37*(E$35/180)</f>
        <v>0</v>
      </c>
      <c r="F37" s="194">
        <f>+COS(E37)*C37</f>
        <v>0.4</v>
      </c>
      <c r="G37" s="194"/>
      <c r="H37" s="194">
        <f>+SIN(E37)*C37</f>
        <v>0</v>
      </c>
      <c r="I37" s="194"/>
      <c r="K37" s="260"/>
      <c r="L37" s="261"/>
      <c r="M37" s="260">
        <f>+L38-L36</f>
        <v>0.4</v>
      </c>
      <c r="N37" s="262">
        <f>+M20</f>
        <v>0</v>
      </c>
      <c r="O37" s="194">
        <f>+N37*(O$35/180)</f>
        <v>0</v>
      </c>
      <c r="P37" s="194">
        <f>+COS(O37)*M37</f>
        <v>0.4</v>
      </c>
      <c r="Q37" s="194"/>
      <c r="R37" s="194">
        <f>+SIN(O37)*M37</f>
        <v>0</v>
      </c>
      <c r="S37" s="194"/>
      <c r="U37" s="260"/>
      <c r="V37" s="261"/>
      <c r="W37" s="260">
        <f>+V38-V36</f>
        <v>0.8</v>
      </c>
      <c r="X37" s="262">
        <f>+W20</f>
        <v>0</v>
      </c>
      <c r="Y37" s="194">
        <f>+X37*(Y$35/180)</f>
        <v>0</v>
      </c>
      <c r="Z37" s="194">
        <f>+COS(Y37)*W37</f>
        <v>0.8</v>
      </c>
      <c r="AA37" s="194"/>
      <c r="AB37" s="194">
        <f>+SIN(Y37)*W37</f>
        <v>0</v>
      </c>
      <c r="AC37" s="194"/>
      <c r="AE37" s="260"/>
      <c r="AF37" s="261"/>
      <c r="AG37" s="260">
        <f>+AF38-AF36</f>
        <v>1.7</v>
      </c>
      <c r="AH37" s="262">
        <f>+AG20</f>
        <v>0</v>
      </c>
      <c r="AI37" s="194">
        <f>+AH37*(AI$35/180)</f>
        <v>0</v>
      </c>
      <c r="AJ37" s="194">
        <f>+COS(AI37)*AG37</f>
        <v>1.7</v>
      </c>
      <c r="AK37" s="194"/>
      <c r="AL37" s="194">
        <f>+SIN(AI37)*AG37</f>
        <v>0</v>
      </c>
      <c r="AM37" s="194"/>
      <c r="AO37" s="260"/>
      <c r="AP37" s="261"/>
      <c r="AQ37" s="260">
        <f>+AP38-AP36</f>
        <v>1.1000000000000001</v>
      </c>
      <c r="AR37" s="262">
        <f>+AQ20</f>
        <v>0</v>
      </c>
      <c r="AS37" s="194">
        <f>+AR37*(AS$35/180)</f>
        <v>0</v>
      </c>
      <c r="AT37" s="194">
        <f>+COS(AS37)*AQ37</f>
        <v>1.1000000000000001</v>
      </c>
      <c r="AU37" s="194"/>
      <c r="AV37" s="194">
        <f>+SIN(AS37)*AQ37</f>
        <v>0</v>
      </c>
      <c r="AW37" s="194"/>
      <c r="AY37" s="260"/>
      <c r="AZ37" s="261"/>
      <c r="BA37" s="260">
        <f>+AZ38-AZ36</f>
        <v>3.7</v>
      </c>
      <c r="BB37" s="262">
        <f>+BA20</f>
        <v>0</v>
      </c>
      <c r="BC37" s="194">
        <f>+BB37*(BC$35/180)</f>
        <v>0</v>
      </c>
      <c r="BD37" s="194">
        <f>+COS(BC37)*BA37</f>
        <v>3.7</v>
      </c>
      <c r="BE37" s="194"/>
      <c r="BF37" s="194">
        <f>+SIN(BC37)*BA37</f>
        <v>0</v>
      </c>
      <c r="BG37" s="194"/>
      <c r="BI37" s="260"/>
      <c r="BJ37" s="261"/>
      <c r="BK37" s="260">
        <f>+BJ38-BJ36</f>
        <v>2.8</v>
      </c>
      <c r="BL37" s="262">
        <f>+BK20</f>
        <v>0</v>
      </c>
      <c r="BM37" s="194">
        <f>+BL37*(BM$35/180)</f>
        <v>0</v>
      </c>
      <c r="BN37" s="194">
        <f>+COS(BM37)*BK37</f>
        <v>2.8</v>
      </c>
      <c r="BO37" s="194"/>
      <c r="BP37" s="194">
        <f>+SIN(BM37)*BK37</f>
        <v>0</v>
      </c>
      <c r="BQ37" s="194"/>
      <c r="BS37" s="260"/>
      <c r="BT37" s="261"/>
      <c r="BU37" s="260">
        <f>+BT38-BT36</f>
        <v>1.8</v>
      </c>
      <c r="BV37" s="262">
        <f>+BU20</f>
        <v>0</v>
      </c>
      <c r="BW37" s="194">
        <f>+BV37*(BW$35/180)</f>
        <v>0</v>
      </c>
      <c r="BX37" s="194">
        <f>+COS(BW37)*BU37</f>
        <v>1.8</v>
      </c>
      <c r="BY37" s="194"/>
      <c r="BZ37" s="194">
        <f>+SIN(BW37)*BU37</f>
        <v>0</v>
      </c>
      <c r="CA37" s="194"/>
      <c r="CC37" s="260"/>
      <c r="CD37" s="261"/>
      <c r="CE37" s="260">
        <f>+CD38-CD36</f>
        <v>1.3</v>
      </c>
      <c r="CF37" s="262">
        <f>+CE20</f>
        <v>0</v>
      </c>
      <c r="CG37" s="194">
        <f>+CF37*(CG$35/180)</f>
        <v>0</v>
      </c>
      <c r="CH37" s="194">
        <f>+COS(CG37)*CE37</f>
        <v>1.3</v>
      </c>
      <c r="CI37" s="194"/>
      <c r="CJ37" s="194">
        <f>+SIN(CG37)*CE37</f>
        <v>0</v>
      </c>
      <c r="CK37" s="194"/>
      <c r="CN37" s="260"/>
      <c r="CO37" s="261"/>
      <c r="CP37" s="260">
        <f>+CO38-CO36</f>
        <v>3.8</v>
      </c>
      <c r="CQ37" s="262">
        <f>+CP20</f>
        <v>0</v>
      </c>
      <c r="CR37" s="194">
        <f>+CQ37*(CR$35/180)</f>
        <v>0</v>
      </c>
      <c r="CS37" s="194">
        <f>+COS(CR37)*CP37</f>
        <v>3.8</v>
      </c>
      <c r="CT37" s="194"/>
      <c r="CU37" s="194">
        <f>+SIN(CR37)*CP37</f>
        <v>0</v>
      </c>
      <c r="CV37" s="194"/>
      <c r="CX37" s="260"/>
      <c r="CY37" s="261"/>
      <c r="CZ37" s="260">
        <f>+CY38-CY36</f>
        <v>1.2</v>
      </c>
      <c r="DA37" s="262">
        <f>+CZ20</f>
        <v>0</v>
      </c>
      <c r="DB37" s="194">
        <f>+DA37*(DB$35/180)</f>
        <v>0</v>
      </c>
      <c r="DC37" s="194">
        <f>+COS(DB37)*CZ37</f>
        <v>1.2</v>
      </c>
      <c r="DD37" s="194"/>
      <c r="DE37" s="194">
        <f>+SIN(DB37)*CZ37</f>
        <v>0</v>
      </c>
      <c r="DF37" s="194"/>
      <c r="DH37" s="260"/>
      <c r="DI37" s="261"/>
      <c r="DJ37" s="260">
        <f>+DI38-DI36</f>
        <v>4.0999999999999996</v>
      </c>
      <c r="DK37" s="262">
        <f>+DJ20</f>
        <v>0</v>
      </c>
      <c r="DL37" s="194">
        <f>+DK37*(DL$35/180)</f>
        <v>0</v>
      </c>
      <c r="DM37" s="194">
        <f>+COS(DL37)*DJ37</f>
        <v>4.0999999999999996</v>
      </c>
      <c r="DN37" s="194"/>
      <c r="DO37" s="194">
        <f>+SIN(DL37)*DJ37</f>
        <v>0</v>
      </c>
      <c r="DP37" s="194"/>
      <c r="DR37" s="260"/>
      <c r="DS37" s="261"/>
      <c r="DT37" s="260">
        <f>+DS38-DS36</f>
        <v>5.3</v>
      </c>
      <c r="DU37" s="262">
        <f>+DT20</f>
        <v>0</v>
      </c>
      <c r="DV37" s="194">
        <f>+DU37*(DV$35/180)</f>
        <v>0</v>
      </c>
      <c r="DW37" s="194">
        <f>+COS(DV37)*DT37</f>
        <v>5.3</v>
      </c>
      <c r="DX37" s="194"/>
      <c r="DY37" s="194">
        <f>+SIN(DV37)*DT37</f>
        <v>0</v>
      </c>
      <c r="DZ37" s="194"/>
    </row>
    <row r="38" spans="1:130" x14ac:dyDescent="0.2">
      <c r="A38" s="260">
        <v>2</v>
      </c>
      <c r="B38" s="261">
        <f>+B21</f>
        <v>0.4</v>
      </c>
      <c r="C38" s="260"/>
      <c r="D38" s="261"/>
      <c r="E38" s="194"/>
      <c r="F38" s="194"/>
      <c r="G38" s="194">
        <f>+G36+F37</f>
        <v>0.4</v>
      </c>
      <c r="H38" s="194"/>
      <c r="I38" s="194">
        <f>+I36+H37</f>
        <v>0</v>
      </c>
      <c r="K38" s="260">
        <v>2</v>
      </c>
      <c r="L38" s="261">
        <f>+L21</f>
        <v>0.4</v>
      </c>
      <c r="M38" s="260"/>
      <c r="N38" s="261"/>
      <c r="O38" s="194"/>
      <c r="P38" s="194"/>
      <c r="Q38" s="194">
        <f>+Q36+P37</f>
        <v>0.4</v>
      </c>
      <c r="R38" s="194"/>
      <c r="S38" s="194">
        <f>+S36+R37</f>
        <v>0</v>
      </c>
      <c r="U38" s="260">
        <v>2</v>
      </c>
      <c r="V38" s="261">
        <f>+V21</f>
        <v>0.8</v>
      </c>
      <c r="W38" s="260"/>
      <c r="X38" s="261"/>
      <c r="Y38" s="194"/>
      <c r="Z38" s="194"/>
      <c r="AA38" s="194">
        <f>+AA36+Z37</f>
        <v>0.8</v>
      </c>
      <c r="AB38" s="194"/>
      <c r="AC38" s="194">
        <f>+AC36+AB37</f>
        <v>0</v>
      </c>
      <c r="AE38" s="260">
        <v>2</v>
      </c>
      <c r="AF38" s="261">
        <f>+AF21</f>
        <v>1.7</v>
      </c>
      <c r="AG38" s="260"/>
      <c r="AH38" s="261"/>
      <c r="AI38" s="194"/>
      <c r="AJ38" s="194"/>
      <c r="AK38" s="194">
        <f>+AK36+AJ37</f>
        <v>1.7</v>
      </c>
      <c r="AL38" s="194"/>
      <c r="AM38" s="194">
        <f>+AM36+AL37</f>
        <v>0</v>
      </c>
      <c r="AO38" s="260">
        <v>2</v>
      </c>
      <c r="AP38" s="261">
        <f>+AP21</f>
        <v>1.1000000000000001</v>
      </c>
      <c r="AQ38" s="260"/>
      <c r="AR38" s="261"/>
      <c r="AS38" s="194"/>
      <c r="AT38" s="194"/>
      <c r="AU38" s="194">
        <f>+AU36+AT37</f>
        <v>1.1000000000000001</v>
      </c>
      <c r="AV38" s="194"/>
      <c r="AW38" s="194">
        <f>+AW36+AV37</f>
        <v>0</v>
      </c>
      <c r="AY38" s="260">
        <v>2</v>
      </c>
      <c r="AZ38" s="261">
        <f>+AZ21</f>
        <v>3.7</v>
      </c>
      <c r="BA38" s="260"/>
      <c r="BB38" s="261"/>
      <c r="BC38" s="194"/>
      <c r="BD38" s="194"/>
      <c r="BE38" s="194">
        <f>+BE36+BD37</f>
        <v>3.7</v>
      </c>
      <c r="BF38" s="194"/>
      <c r="BG38" s="194">
        <f>+BG36+BF37</f>
        <v>0</v>
      </c>
      <c r="BI38" s="260">
        <v>2</v>
      </c>
      <c r="BJ38" s="261">
        <f>+BJ21</f>
        <v>2.8</v>
      </c>
      <c r="BK38" s="260"/>
      <c r="BL38" s="261"/>
      <c r="BM38" s="194"/>
      <c r="BN38" s="194"/>
      <c r="BO38" s="194">
        <f>+BO36+BN37</f>
        <v>2.8</v>
      </c>
      <c r="BP38" s="194"/>
      <c r="BQ38" s="194">
        <f>+BQ36+BP37</f>
        <v>0</v>
      </c>
      <c r="BS38" s="260">
        <v>2</v>
      </c>
      <c r="BT38" s="261">
        <f>+BT21</f>
        <v>1.8</v>
      </c>
      <c r="BU38" s="260"/>
      <c r="BV38" s="261"/>
      <c r="BW38" s="194"/>
      <c r="BX38" s="194"/>
      <c r="BY38" s="194">
        <f>+BY36+BX37</f>
        <v>1.8</v>
      </c>
      <c r="BZ38" s="194"/>
      <c r="CA38" s="194">
        <f>+CA36+BZ37</f>
        <v>0</v>
      </c>
      <c r="CC38" s="260">
        <v>2</v>
      </c>
      <c r="CD38" s="261">
        <f>+CD21</f>
        <v>1.3</v>
      </c>
      <c r="CE38" s="260"/>
      <c r="CF38" s="261"/>
      <c r="CG38" s="194"/>
      <c r="CH38" s="194"/>
      <c r="CI38" s="194">
        <f>+CI36+CH37</f>
        <v>1.3</v>
      </c>
      <c r="CJ38" s="194"/>
      <c r="CK38" s="194">
        <f>+CK36+CJ37</f>
        <v>0</v>
      </c>
      <c r="CN38" s="260">
        <v>2</v>
      </c>
      <c r="CO38" s="261">
        <f>+CO21</f>
        <v>3.8</v>
      </c>
      <c r="CP38" s="260"/>
      <c r="CQ38" s="261"/>
      <c r="CR38" s="194"/>
      <c r="CS38" s="194"/>
      <c r="CT38" s="194">
        <f>+CT36+CS37</f>
        <v>3.8</v>
      </c>
      <c r="CU38" s="194"/>
      <c r="CV38" s="194">
        <f>+CV36+CU37</f>
        <v>0</v>
      </c>
      <c r="CX38" s="260">
        <v>2</v>
      </c>
      <c r="CY38" s="261">
        <f>+CY21</f>
        <v>1.2</v>
      </c>
      <c r="CZ38" s="260"/>
      <c r="DA38" s="261"/>
      <c r="DB38" s="194"/>
      <c r="DC38" s="194"/>
      <c r="DD38" s="194">
        <f>+DD36+DC37</f>
        <v>1.2</v>
      </c>
      <c r="DE38" s="194"/>
      <c r="DF38" s="194">
        <f>+DF36+DE37</f>
        <v>0</v>
      </c>
      <c r="DH38" s="260">
        <v>2</v>
      </c>
      <c r="DI38" s="261">
        <f>+DI21</f>
        <v>4.0999999999999996</v>
      </c>
      <c r="DJ38" s="260"/>
      <c r="DK38" s="261"/>
      <c r="DL38" s="194"/>
      <c r="DM38" s="194"/>
      <c r="DN38" s="194">
        <f>+DN36+DM37</f>
        <v>4.0999999999999996</v>
      </c>
      <c r="DO38" s="194"/>
      <c r="DP38" s="194">
        <f>+DP36+DO37</f>
        <v>0</v>
      </c>
      <c r="DR38" s="260">
        <v>2</v>
      </c>
      <c r="DS38" s="261">
        <f>+DS21</f>
        <v>5.3</v>
      </c>
      <c r="DT38" s="260"/>
      <c r="DU38" s="261"/>
      <c r="DV38" s="194"/>
      <c r="DW38" s="194"/>
      <c r="DX38" s="194">
        <f>+DX36+DW37</f>
        <v>5.3</v>
      </c>
      <c r="DY38" s="194"/>
      <c r="DZ38" s="194">
        <f>+DZ36+DY37</f>
        <v>0</v>
      </c>
    </row>
    <row r="39" spans="1:130" x14ac:dyDescent="0.2">
      <c r="A39" s="260"/>
      <c r="B39" s="261"/>
      <c r="C39" s="260">
        <f>+B40-B38</f>
        <v>1.0299999999999998</v>
      </c>
      <c r="D39" s="262">
        <f>+C21</f>
        <v>-20</v>
      </c>
      <c r="E39" s="194">
        <f>+D39*(E$35/180)</f>
        <v>-0.3490658503988659</v>
      </c>
      <c r="F39" s="194">
        <f>+COS(E39)*C39</f>
        <v>0.96788339940948553</v>
      </c>
      <c r="G39" s="194"/>
      <c r="H39" s="194">
        <f>+SIN(E39)*C39</f>
        <v>-0.35228074762543871</v>
      </c>
      <c r="I39" s="194"/>
      <c r="K39" s="260"/>
      <c r="L39" s="261"/>
      <c r="M39" s="260">
        <f>+L40-L38</f>
        <v>0.6</v>
      </c>
      <c r="N39" s="262">
        <f>+M21</f>
        <v>-10</v>
      </c>
      <c r="O39" s="194">
        <f>+N39*(O$35/180)</f>
        <v>-0.17453292519943295</v>
      </c>
      <c r="P39" s="194">
        <f>+COS(O39)*M39</f>
        <v>0.59088465180732475</v>
      </c>
      <c r="Q39" s="194"/>
      <c r="R39" s="194">
        <f>+SIN(O39)*M39</f>
        <v>-0.1041889066001582</v>
      </c>
      <c r="S39" s="194"/>
      <c r="U39" s="260"/>
      <c r="V39" s="261"/>
      <c r="W39" s="260">
        <f>+V40-V38</f>
        <v>0.8</v>
      </c>
      <c r="X39" s="262">
        <f>+W21</f>
        <v>-5</v>
      </c>
      <c r="Y39" s="194">
        <f>+X39*(Y$35/180)</f>
        <v>-8.7266462599716474E-2</v>
      </c>
      <c r="Z39" s="194">
        <f>+COS(Y39)*W39</f>
        <v>0.7969557584733965</v>
      </c>
      <c r="AA39" s="194"/>
      <c r="AB39" s="194">
        <f>+SIN(Y39)*W39</f>
        <v>-6.972459419812653E-2</v>
      </c>
      <c r="AC39" s="194"/>
      <c r="AE39" s="260"/>
      <c r="AF39" s="261"/>
      <c r="AG39" s="260">
        <f>+AF40-AF38</f>
        <v>2</v>
      </c>
      <c r="AH39" s="262">
        <f>+AG21</f>
        <v>0</v>
      </c>
      <c r="AI39" s="194">
        <f>+AH39*(AI$35/180)</f>
        <v>0</v>
      </c>
      <c r="AJ39" s="194">
        <f>+COS(AI39)*AG39</f>
        <v>2</v>
      </c>
      <c r="AK39" s="194"/>
      <c r="AL39" s="194">
        <f>+SIN(AI39)*AG39</f>
        <v>0</v>
      </c>
      <c r="AM39" s="194"/>
      <c r="AO39" s="260"/>
      <c r="AP39" s="261"/>
      <c r="AQ39" s="260">
        <f>+AP40-AP38</f>
        <v>3.4</v>
      </c>
      <c r="AR39" s="262">
        <f>+AQ21</f>
        <v>-3</v>
      </c>
      <c r="AS39" s="194">
        <f>+AR39*(AS$35/180)</f>
        <v>-5.235987755982989E-2</v>
      </c>
      <c r="AT39" s="194">
        <f>+COS(AS39)*AQ39</f>
        <v>3.3953404181655511</v>
      </c>
      <c r="AU39" s="194"/>
      <c r="AV39" s="194">
        <f>+SIN(AS39)*AQ39</f>
        <v>-0.17794225122600904</v>
      </c>
      <c r="AW39" s="194"/>
      <c r="AY39" s="260"/>
      <c r="AZ39" s="261"/>
      <c r="BA39" s="260">
        <f>+AZ40-AZ38</f>
        <v>2.5999999999999996</v>
      </c>
      <c r="BB39" s="262">
        <f>+BA21</f>
        <v>-3</v>
      </c>
      <c r="BC39" s="194">
        <f>+BB39*(BC$35/180)</f>
        <v>-5.235987755982989E-2</v>
      </c>
      <c r="BD39" s="194">
        <f>+COS(BC39)*BA39</f>
        <v>2.5964367903618917</v>
      </c>
      <c r="BE39" s="194"/>
      <c r="BF39" s="194">
        <f>+SIN(BC39)*BA39</f>
        <v>-0.13607348623165394</v>
      </c>
      <c r="BG39" s="194"/>
      <c r="BI39" s="260"/>
      <c r="BJ39" s="261"/>
      <c r="BK39" s="260">
        <f>+BJ40-BJ38</f>
        <v>3.4000000000000004</v>
      </c>
      <c r="BL39" s="262">
        <f>+BK21</f>
        <v>0</v>
      </c>
      <c r="BM39" s="194">
        <f>+BL39*(BM$35/180)</f>
        <v>0</v>
      </c>
      <c r="BN39" s="194">
        <f>+COS(BM39)*BK39</f>
        <v>3.4000000000000004</v>
      </c>
      <c r="BO39" s="194"/>
      <c r="BP39" s="194">
        <f>+SIN(BM39)*BK39</f>
        <v>0</v>
      </c>
      <c r="BQ39" s="194"/>
      <c r="BS39" s="260"/>
      <c r="BT39" s="261"/>
      <c r="BU39" s="260">
        <f>+BT40-BT38</f>
        <v>4.5</v>
      </c>
      <c r="BV39" s="262">
        <f>+BU21</f>
        <v>0</v>
      </c>
      <c r="BW39" s="194">
        <f>+BV39*(BW$35/180)</f>
        <v>0</v>
      </c>
      <c r="BX39" s="194">
        <f>+COS(BW39)*BU39</f>
        <v>4.5</v>
      </c>
      <c r="BY39" s="194"/>
      <c r="BZ39" s="194">
        <f>+SIN(BW39)*BU39</f>
        <v>0</v>
      </c>
      <c r="CA39" s="194"/>
      <c r="CC39" s="260"/>
      <c r="CD39" s="261"/>
      <c r="CE39" s="260">
        <f>+CD40-CD38</f>
        <v>3.1000000000000005</v>
      </c>
      <c r="CF39" s="262">
        <f>+CE21</f>
        <v>0</v>
      </c>
      <c r="CG39" s="194">
        <f>+CF39*(CG$35/180)</f>
        <v>0</v>
      </c>
      <c r="CH39" s="194">
        <f>+COS(CG39)*CE39</f>
        <v>3.1000000000000005</v>
      </c>
      <c r="CI39" s="194"/>
      <c r="CJ39" s="194">
        <f>+SIN(CG39)*CE39</f>
        <v>0</v>
      </c>
      <c r="CK39" s="194"/>
      <c r="CN39" s="260"/>
      <c r="CO39" s="261"/>
      <c r="CP39" s="260">
        <f>+CO40-CO38</f>
        <v>0.60000000000000053</v>
      </c>
      <c r="CQ39" s="262">
        <f>+CP21</f>
        <v>0</v>
      </c>
      <c r="CR39" s="194">
        <f>+CQ39*(CR$35/180)</f>
        <v>0</v>
      </c>
      <c r="CS39" s="194">
        <f>+COS(CR39)*CP39</f>
        <v>0.60000000000000053</v>
      </c>
      <c r="CT39" s="194"/>
      <c r="CU39" s="194">
        <f>+SIN(CR39)*CP39</f>
        <v>0</v>
      </c>
      <c r="CV39" s="194"/>
      <c r="CX39" s="260"/>
      <c r="CY39" s="261"/>
      <c r="CZ39" s="260">
        <f>+CY40-CY38</f>
        <v>1.0999999999999999</v>
      </c>
      <c r="DA39" s="262">
        <f>+CZ21</f>
        <v>-10</v>
      </c>
      <c r="DB39" s="194">
        <f>+DA39*(DB$35/180)</f>
        <v>-0.17453292519943295</v>
      </c>
      <c r="DC39" s="194">
        <f>+COS(DB39)*CZ39</f>
        <v>1.0832885283134286</v>
      </c>
      <c r="DD39" s="194"/>
      <c r="DE39" s="194">
        <f>+SIN(DB39)*CZ39</f>
        <v>-0.19101299543362335</v>
      </c>
      <c r="DF39" s="194"/>
      <c r="DH39" s="260"/>
      <c r="DI39" s="261"/>
      <c r="DJ39" s="260">
        <f>+DI40-DI38</f>
        <v>1.9000000000000004</v>
      </c>
      <c r="DK39" s="262">
        <f>+DJ21</f>
        <v>0</v>
      </c>
      <c r="DL39" s="194">
        <f>+DK39*(DL$35/180)</f>
        <v>0</v>
      </c>
      <c r="DM39" s="194">
        <f>+COS(DL39)*DJ39</f>
        <v>1.9000000000000004</v>
      </c>
      <c r="DN39" s="194"/>
      <c r="DO39" s="194">
        <f>+SIN(DL39)*DJ39</f>
        <v>0</v>
      </c>
      <c r="DP39" s="194"/>
      <c r="DR39" s="260"/>
      <c r="DS39" s="261"/>
      <c r="DT39" s="260">
        <f>+DS40-DS38</f>
        <v>3.3999999999999995</v>
      </c>
      <c r="DU39" s="262">
        <f>+DT21</f>
        <v>-7</v>
      </c>
      <c r="DV39" s="194">
        <f>+DU39*(DV$35/180)</f>
        <v>-0.12217304763960307</v>
      </c>
      <c r="DW39" s="194">
        <f>+COS(DV39)*DT39</f>
        <v>3.3746569155804944</v>
      </c>
      <c r="DX39" s="194"/>
      <c r="DY39" s="194">
        <f>+SIN(DV39)*DT39</f>
        <v>-0.41435576757750137</v>
      </c>
      <c r="DZ39" s="194"/>
    </row>
    <row r="40" spans="1:130" x14ac:dyDescent="0.2">
      <c r="A40" s="260">
        <v>3</v>
      </c>
      <c r="B40" s="261">
        <f>+B22</f>
        <v>1.43</v>
      </c>
      <c r="C40" s="260"/>
      <c r="D40" s="261"/>
      <c r="E40" s="194"/>
      <c r="F40" s="194"/>
      <c r="G40" s="194">
        <f>+G38+F39</f>
        <v>1.3678833994094854</v>
      </c>
      <c r="H40" s="194"/>
      <c r="I40" s="194">
        <f>+I38+H39</f>
        <v>-0.35228074762543871</v>
      </c>
      <c r="K40" s="260">
        <v>3</v>
      </c>
      <c r="L40" s="261">
        <f>+L22</f>
        <v>1</v>
      </c>
      <c r="M40" s="260"/>
      <c r="N40" s="261"/>
      <c r="O40" s="194"/>
      <c r="P40" s="194"/>
      <c r="Q40" s="194">
        <f>+Q38+P39</f>
        <v>0.99088465180732477</v>
      </c>
      <c r="R40" s="194"/>
      <c r="S40" s="194">
        <f>+S38+R39</f>
        <v>-0.1041889066001582</v>
      </c>
      <c r="U40" s="260">
        <v>3</v>
      </c>
      <c r="V40" s="261">
        <f>+V22</f>
        <v>1.6</v>
      </c>
      <c r="W40" s="260"/>
      <c r="X40" s="261"/>
      <c r="Y40" s="194"/>
      <c r="Z40" s="194"/>
      <c r="AA40" s="194">
        <f>+AA38+Z39</f>
        <v>1.5969557584733964</v>
      </c>
      <c r="AB40" s="194"/>
      <c r="AC40" s="194">
        <f>+AC38+AB39</f>
        <v>-6.972459419812653E-2</v>
      </c>
      <c r="AE40" s="260">
        <v>3</v>
      </c>
      <c r="AF40" s="261">
        <f>+AF22</f>
        <v>3.7</v>
      </c>
      <c r="AG40" s="260"/>
      <c r="AH40" s="261"/>
      <c r="AI40" s="194"/>
      <c r="AJ40" s="194"/>
      <c r="AK40" s="194">
        <f>+AK38+AJ39</f>
        <v>3.7</v>
      </c>
      <c r="AL40" s="194"/>
      <c r="AM40" s="194">
        <f>+AM38+AL39</f>
        <v>0</v>
      </c>
      <c r="AO40" s="260">
        <v>3</v>
      </c>
      <c r="AP40" s="261">
        <f>+AP22</f>
        <v>4.5</v>
      </c>
      <c r="AQ40" s="260"/>
      <c r="AR40" s="261"/>
      <c r="AS40" s="194"/>
      <c r="AT40" s="194"/>
      <c r="AU40" s="194">
        <f>+AU38+AT39</f>
        <v>4.4953404181655507</v>
      </c>
      <c r="AV40" s="194"/>
      <c r="AW40" s="194">
        <f>+AW38+AV39</f>
        <v>-0.17794225122600904</v>
      </c>
      <c r="AY40" s="260">
        <v>3</v>
      </c>
      <c r="AZ40" s="261">
        <f>+AZ22</f>
        <v>6.3</v>
      </c>
      <c r="BA40" s="260"/>
      <c r="BB40" s="261"/>
      <c r="BC40" s="194"/>
      <c r="BD40" s="194"/>
      <c r="BE40" s="194">
        <f>+BE38+BD39</f>
        <v>6.2964367903618914</v>
      </c>
      <c r="BF40" s="194"/>
      <c r="BG40" s="194">
        <f>+BG38+BF39</f>
        <v>-0.13607348623165394</v>
      </c>
      <c r="BI40" s="260">
        <v>3</v>
      </c>
      <c r="BJ40" s="261">
        <f>+BJ22</f>
        <v>6.2</v>
      </c>
      <c r="BK40" s="260"/>
      <c r="BL40" s="261"/>
      <c r="BM40" s="194"/>
      <c r="BN40" s="194"/>
      <c r="BO40" s="194">
        <f>+BO38+BN39</f>
        <v>6.2</v>
      </c>
      <c r="BP40" s="194"/>
      <c r="BQ40" s="194">
        <f>+BQ38+BP39</f>
        <v>0</v>
      </c>
      <c r="BS40" s="260">
        <v>3</v>
      </c>
      <c r="BT40" s="261">
        <f>+BT22</f>
        <v>6.3</v>
      </c>
      <c r="BU40" s="260"/>
      <c r="BV40" s="261"/>
      <c r="BW40" s="194"/>
      <c r="BX40" s="194"/>
      <c r="BY40" s="194">
        <f>+BY38+BX39</f>
        <v>6.3</v>
      </c>
      <c r="BZ40" s="194"/>
      <c r="CA40" s="194">
        <f>+CA38+BZ39</f>
        <v>0</v>
      </c>
      <c r="CC40" s="260">
        <v>3</v>
      </c>
      <c r="CD40" s="261">
        <f>+CD22</f>
        <v>4.4000000000000004</v>
      </c>
      <c r="CE40" s="260"/>
      <c r="CF40" s="261"/>
      <c r="CG40" s="194"/>
      <c r="CH40" s="194"/>
      <c r="CI40" s="194">
        <f>+CI38+CH39</f>
        <v>4.4000000000000004</v>
      </c>
      <c r="CJ40" s="194"/>
      <c r="CK40" s="194">
        <f>+CK38+CJ39</f>
        <v>0</v>
      </c>
      <c r="CN40" s="260">
        <v>3</v>
      </c>
      <c r="CO40" s="261">
        <f>+CO22</f>
        <v>4.4000000000000004</v>
      </c>
      <c r="CP40" s="260"/>
      <c r="CQ40" s="261"/>
      <c r="CR40" s="194"/>
      <c r="CS40" s="194"/>
      <c r="CT40" s="194">
        <f>+CT38+CS39</f>
        <v>4.4000000000000004</v>
      </c>
      <c r="CU40" s="194"/>
      <c r="CV40" s="194">
        <f>+CV38+CU39</f>
        <v>0</v>
      </c>
      <c r="CX40" s="260">
        <v>3</v>
      </c>
      <c r="CY40" s="261">
        <f>+CY22</f>
        <v>2.2999999999999998</v>
      </c>
      <c r="CZ40" s="260"/>
      <c r="DA40" s="261"/>
      <c r="DB40" s="194"/>
      <c r="DC40" s="194"/>
      <c r="DD40" s="194">
        <f>+DD38+DC39</f>
        <v>2.2832885283134283</v>
      </c>
      <c r="DE40" s="194"/>
      <c r="DF40" s="194">
        <f>+DF38+DE39</f>
        <v>-0.19101299543362335</v>
      </c>
      <c r="DH40" s="260">
        <v>3</v>
      </c>
      <c r="DI40" s="261">
        <f>+DI22</f>
        <v>6</v>
      </c>
      <c r="DJ40" s="260"/>
      <c r="DK40" s="261"/>
      <c r="DL40" s="194"/>
      <c r="DM40" s="194"/>
      <c r="DN40" s="194">
        <f>+DN38+DM39</f>
        <v>6</v>
      </c>
      <c r="DO40" s="194"/>
      <c r="DP40" s="194">
        <f>+DP38+DO39</f>
        <v>0</v>
      </c>
      <c r="DR40" s="260">
        <v>3</v>
      </c>
      <c r="DS40" s="261">
        <f>+DS22</f>
        <v>8.6999999999999993</v>
      </c>
      <c r="DT40" s="260"/>
      <c r="DU40" s="261"/>
      <c r="DV40" s="194"/>
      <c r="DW40" s="194"/>
      <c r="DX40" s="194">
        <f>+DX38+DW39</f>
        <v>8.6746569155804938</v>
      </c>
      <c r="DY40" s="194"/>
      <c r="DZ40" s="194">
        <f>+DZ38+DY39</f>
        <v>-0.41435576757750137</v>
      </c>
    </row>
    <row r="41" spans="1:130" x14ac:dyDescent="0.2">
      <c r="A41" s="260"/>
      <c r="B41" s="261"/>
      <c r="C41" s="260">
        <f>+B42-B40</f>
        <v>2.0200000000000005</v>
      </c>
      <c r="D41" s="262">
        <f>+C22</f>
        <v>0</v>
      </c>
      <c r="E41" s="194">
        <f>+D41*(E$35/180)</f>
        <v>0</v>
      </c>
      <c r="F41" s="194">
        <f>+COS(E41)*C41</f>
        <v>2.0200000000000005</v>
      </c>
      <c r="G41" s="194"/>
      <c r="H41" s="194">
        <f>+SIN(E41)*C41</f>
        <v>0</v>
      </c>
      <c r="I41" s="194"/>
      <c r="K41" s="260"/>
      <c r="L41" s="261"/>
      <c r="M41" s="260">
        <f>+L42-L40</f>
        <v>0.7</v>
      </c>
      <c r="N41" s="262">
        <f>+M22</f>
        <v>-30</v>
      </c>
      <c r="O41" s="194">
        <f>+N41*(O$35/180)</f>
        <v>-0.52359877559829882</v>
      </c>
      <c r="P41" s="194">
        <f>+COS(O41)*M41</f>
        <v>0.60621778264910708</v>
      </c>
      <c r="Q41" s="194"/>
      <c r="R41" s="194">
        <f>+SIN(O41)*M41</f>
        <v>-0.34999999999999992</v>
      </c>
      <c r="S41" s="194"/>
      <c r="U41" s="260"/>
      <c r="V41" s="261"/>
      <c r="W41" s="260">
        <f>+V42-V40</f>
        <v>0.79999999999999982</v>
      </c>
      <c r="X41" s="262">
        <f>+W22</f>
        <v>0</v>
      </c>
      <c r="Y41" s="194">
        <f>+X41*(Y$35/180)</f>
        <v>0</v>
      </c>
      <c r="Z41" s="194">
        <f>+COS(Y41)*W41</f>
        <v>0.79999999999999982</v>
      </c>
      <c r="AA41" s="194"/>
      <c r="AB41" s="194">
        <f>+SIN(Y41)*W41</f>
        <v>0</v>
      </c>
      <c r="AC41" s="194"/>
      <c r="AE41" s="260"/>
      <c r="AF41" s="261"/>
      <c r="AG41" s="260">
        <f>+AF42-AF40</f>
        <v>4.6000000000000005</v>
      </c>
      <c r="AH41" s="262">
        <f>+AG22</f>
        <v>0</v>
      </c>
      <c r="AI41" s="194">
        <f>+AH41*(AI$35/180)</f>
        <v>0</v>
      </c>
      <c r="AJ41" s="194">
        <f>+COS(AI41)*AG41</f>
        <v>4.6000000000000005</v>
      </c>
      <c r="AK41" s="194"/>
      <c r="AL41" s="194">
        <f>+SIN(AI41)*AG41</f>
        <v>0</v>
      </c>
      <c r="AM41" s="194"/>
      <c r="AO41" s="260"/>
      <c r="AP41" s="261"/>
      <c r="AQ41" s="260">
        <f>+AP42-AP40</f>
        <v>2.4000000000000004</v>
      </c>
      <c r="AR41" s="262">
        <f>+AQ22</f>
        <v>-2</v>
      </c>
      <c r="AS41" s="194">
        <f>+AR41*(AS$35/180)</f>
        <v>-3.4906585039886591E-2</v>
      </c>
      <c r="AT41" s="194">
        <f>+COS(AS41)*AQ41</f>
        <v>2.3985379848458304</v>
      </c>
      <c r="AU41" s="194"/>
      <c r="AV41" s="194">
        <f>+SIN(AS41)*AQ41</f>
        <v>-8.3758792086002343E-2</v>
      </c>
      <c r="AW41" s="194"/>
      <c r="AY41" s="260"/>
      <c r="AZ41" s="261"/>
      <c r="BA41" s="260">
        <f>+AZ42-AZ40</f>
        <v>3.7</v>
      </c>
      <c r="BB41" s="262">
        <f>+BA22</f>
        <v>-11</v>
      </c>
      <c r="BC41" s="194">
        <f>+BB41*(BC$35/180)</f>
        <v>-0.19198621771937624</v>
      </c>
      <c r="BD41" s="194">
        <f>+COS(BC41)*BA41</f>
        <v>3.6320205787563569</v>
      </c>
      <c r="BE41" s="194"/>
      <c r="BF41" s="194">
        <f>+SIN(BC41)*BA41</f>
        <v>-0.70599328289321583</v>
      </c>
      <c r="BG41" s="194"/>
      <c r="BI41" s="260"/>
      <c r="BJ41" s="261"/>
      <c r="BK41" s="260">
        <f>+BJ42-BJ40</f>
        <v>3.6000000000000005</v>
      </c>
      <c r="BL41" s="262">
        <f>+BK22</f>
        <v>5</v>
      </c>
      <c r="BM41" s="194">
        <f>+BL41*(BM$35/180)</f>
        <v>8.7266462599716474E-2</v>
      </c>
      <c r="BN41" s="194">
        <f>+COS(BM41)*BK41</f>
        <v>3.5863009131302843</v>
      </c>
      <c r="BO41" s="194"/>
      <c r="BP41" s="194">
        <f>+SIN(BM41)*BK41</f>
        <v>0.31376067389156942</v>
      </c>
      <c r="BQ41" s="194"/>
      <c r="BS41" s="260"/>
      <c r="BT41" s="261"/>
      <c r="BU41" s="260">
        <f>+BT42-BT40</f>
        <v>1.7000000000000002</v>
      </c>
      <c r="BV41" s="262">
        <f>+BU22</f>
        <v>5</v>
      </c>
      <c r="BW41" s="194">
        <f>+BV41*(BW$35/180)</f>
        <v>8.7266462599716474E-2</v>
      </c>
      <c r="BX41" s="194">
        <f>+COS(BW41)*BU41</f>
        <v>1.6935309867559676</v>
      </c>
      <c r="BY41" s="194"/>
      <c r="BZ41" s="194">
        <f>+SIN(BW41)*BU41</f>
        <v>0.14816476267101888</v>
      </c>
      <c r="CA41" s="194"/>
      <c r="CC41" s="260"/>
      <c r="CD41" s="261"/>
      <c r="CE41" s="260">
        <f>+CD42-CD40</f>
        <v>0.59999999999999964</v>
      </c>
      <c r="CF41" s="262">
        <f>+CE22</f>
        <v>-11</v>
      </c>
      <c r="CG41" s="194">
        <f>+CF41*(CG$35/180)</f>
        <v>-0.19198621771937624</v>
      </c>
      <c r="CH41" s="194">
        <f>+COS(CG41)*CE41</f>
        <v>0.58897631006859807</v>
      </c>
      <c r="CI41" s="194"/>
      <c r="CJ41" s="194">
        <f>+SIN(CG41)*CE41</f>
        <v>-0.11448539722592682</v>
      </c>
      <c r="CK41" s="194"/>
      <c r="CN41" s="260"/>
      <c r="CO41" s="261"/>
      <c r="CP41" s="260">
        <f>+CO42-CO40</f>
        <v>0.89999999999999947</v>
      </c>
      <c r="CQ41" s="262">
        <f>+CP22</f>
        <v>-30</v>
      </c>
      <c r="CR41" s="194">
        <f>+CQ41*(CR$35/180)</f>
        <v>-0.52359877559829882</v>
      </c>
      <c r="CS41" s="194">
        <f>+COS(CR41)*CP41</f>
        <v>0.77942286340599443</v>
      </c>
      <c r="CT41" s="194"/>
      <c r="CU41" s="194">
        <f>+SIN(CR41)*CP41</f>
        <v>-0.44999999999999968</v>
      </c>
      <c r="CV41" s="194"/>
      <c r="CX41" s="260"/>
      <c r="CY41" s="261"/>
      <c r="CZ41" s="260">
        <f>+CY42-CY40</f>
        <v>2.6000000000000005</v>
      </c>
      <c r="DA41" s="262">
        <f>+CZ22</f>
        <v>-5</v>
      </c>
      <c r="DB41" s="194">
        <f>+DA41*(DB$35/180)</f>
        <v>-8.7266462599716474E-2</v>
      </c>
      <c r="DC41" s="194">
        <f>+COS(DB41)*CZ41</f>
        <v>2.590106215038539</v>
      </c>
      <c r="DD41" s="194"/>
      <c r="DE41" s="194">
        <f>+SIN(DB41)*CZ41</f>
        <v>-0.22660493114391128</v>
      </c>
      <c r="DF41" s="194"/>
      <c r="DH41" s="260"/>
      <c r="DI41" s="261"/>
      <c r="DJ41" s="260">
        <f>+DI42-DI40</f>
        <v>3.0999999999999996</v>
      </c>
      <c r="DK41" s="262">
        <f>+DJ22</f>
        <v>5</v>
      </c>
      <c r="DL41" s="194">
        <f>+DK41*(DL$35/180)</f>
        <v>8.7266462599716474E-2</v>
      </c>
      <c r="DM41" s="194">
        <f>+COS(DL41)*DJ41</f>
        <v>3.0882035640844108</v>
      </c>
      <c r="DN41" s="194"/>
      <c r="DO41" s="194">
        <f>+SIN(DL41)*DJ41</f>
        <v>0.27018280251774029</v>
      </c>
      <c r="DP41" s="194"/>
      <c r="DR41" s="260"/>
      <c r="DS41" s="261"/>
      <c r="DT41" s="260">
        <f>+DS42-DS40</f>
        <v>3.1000000000000014</v>
      </c>
      <c r="DU41" s="262">
        <f>+DT22</f>
        <v>0</v>
      </c>
      <c r="DV41" s="194">
        <f>+DU41*(DV$35/180)</f>
        <v>0</v>
      </c>
      <c r="DW41" s="194">
        <f>+COS(DV41)*DT41</f>
        <v>3.1000000000000014</v>
      </c>
      <c r="DX41" s="194"/>
      <c r="DY41" s="194">
        <f>+SIN(DV41)*DT41</f>
        <v>0</v>
      </c>
      <c r="DZ41" s="194"/>
    </row>
    <row r="42" spans="1:130" x14ac:dyDescent="0.2">
      <c r="A42" s="260">
        <v>4</v>
      </c>
      <c r="B42" s="261">
        <f>+B23</f>
        <v>3.45</v>
      </c>
      <c r="C42" s="260"/>
      <c r="D42" s="261"/>
      <c r="E42" s="194"/>
      <c r="F42" s="194"/>
      <c r="G42" s="194">
        <f>+G40+F41</f>
        <v>3.3878833994094859</v>
      </c>
      <c r="H42" s="194"/>
      <c r="I42" s="194">
        <f>+I40+H41</f>
        <v>-0.35228074762543871</v>
      </c>
      <c r="K42" s="260">
        <v>4</v>
      </c>
      <c r="L42" s="261">
        <f>+L23</f>
        <v>1.7</v>
      </c>
      <c r="M42" s="260"/>
      <c r="N42" s="261"/>
      <c r="O42" s="194"/>
      <c r="P42" s="194"/>
      <c r="Q42" s="194">
        <f>+Q40+P41</f>
        <v>1.5971024344564317</v>
      </c>
      <c r="R42" s="194"/>
      <c r="S42" s="194">
        <f>+S40+R41</f>
        <v>-0.45418890660015809</v>
      </c>
      <c r="U42" s="260">
        <v>4</v>
      </c>
      <c r="V42" s="261">
        <f>+V23</f>
        <v>2.4</v>
      </c>
      <c r="W42" s="260"/>
      <c r="X42" s="261"/>
      <c r="Y42" s="194"/>
      <c r="Z42" s="194"/>
      <c r="AA42" s="194">
        <f>+AA40+Z41</f>
        <v>2.3969557584733963</v>
      </c>
      <c r="AB42" s="194"/>
      <c r="AC42" s="194">
        <f>+AC40+AB41</f>
        <v>-6.972459419812653E-2</v>
      </c>
      <c r="AE42" s="260">
        <v>4</v>
      </c>
      <c r="AF42" s="261">
        <f>+AF23</f>
        <v>8.3000000000000007</v>
      </c>
      <c r="AG42" s="260"/>
      <c r="AH42" s="261"/>
      <c r="AI42" s="194"/>
      <c r="AJ42" s="194"/>
      <c r="AK42" s="194">
        <f>+AK40+AJ41</f>
        <v>8.3000000000000007</v>
      </c>
      <c r="AL42" s="194"/>
      <c r="AM42" s="194">
        <f>+AM40+AL41</f>
        <v>0</v>
      </c>
      <c r="AO42" s="260">
        <v>4</v>
      </c>
      <c r="AP42" s="261">
        <f>+AP23</f>
        <v>6.9</v>
      </c>
      <c r="AQ42" s="260"/>
      <c r="AR42" s="261"/>
      <c r="AS42" s="194"/>
      <c r="AT42" s="194"/>
      <c r="AU42" s="194">
        <f>+AU40+AT41</f>
        <v>6.8938784030113816</v>
      </c>
      <c r="AV42" s="194"/>
      <c r="AW42" s="194">
        <f>+AW40+AV41</f>
        <v>-0.26170104331201138</v>
      </c>
      <c r="AY42" s="260">
        <v>4</v>
      </c>
      <c r="AZ42" s="261">
        <f>+AZ23</f>
        <v>10</v>
      </c>
      <c r="BA42" s="260"/>
      <c r="BB42" s="261"/>
      <c r="BC42" s="194"/>
      <c r="BD42" s="194"/>
      <c r="BE42" s="194">
        <f>+BE40+BD41</f>
        <v>9.9284573691182487</v>
      </c>
      <c r="BF42" s="194"/>
      <c r="BG42" s="194">
        <f>+BG40+BF41</f>
        <v>-0.84206676912486977</v>
      </c>
      <c r="BI42" s="260">
        <v>4</v>
      </c>
      <c r="BJ42" s="261">
        <f>+BJ23</f>
        <v>9.8000000000000007</v>
      </c>
      <c r="BK42" s="260"/>
      <c r="BL42" s="261"/>
      <c r="BM42" s="194"/>
      <c r="BN42" s="194"/>
      <c r="BO42" s="194">
        <f>+BO40+BN41</f>
        <v>9.7863009131302849</v>
      </c>
      <c r="BP42" s="194"/>
      <c r="BQ42" s="194">
        <f>+BQ40+BP41</f>
        <v>0.31376067389156942</v>
      </c>
      <c r="BS42" s="260">
        <v>4</v>
      </c>
      <c r="BT42" s="261">
        <f>+BT23</f>
        <v>8</v>
      </c>
      <c r="BU42" s="260"/>
      <c r="BV42" s="261"/>
      <c r="BW42" s="194"/>
      <c r="BX42" s="194"/>
      <c r="BY42" s="194">
        <f>+BY40+BX41</f>
        <v>7.9935309867559674</v>
      </c>
      <c r="BZ42" s="194"/>
      <c r="CA42" s="194">
        <f>+CA40+BZ41</f>
        <v>0.14816476267101888</v>
      </c>
      <c r="CC42" s="260">
        <v>4</v>
      </c>
      <c r="CD42" s="261">
        <f>+CD23</f>
        <v>5</v>
      </c>
      <c r="CE42" s="260"/>
      <c r="CF42" s="261"/>
      <c r="CG42" s="194"/>
      <c r="CH42" s="194"/>
      <c r="CI42" s="194">
        <f>+CI40+CH41</f>
        <v>4.9889763100685984</v>
      </c>
      <c r="CJ42" s="194"/>
      <c r="CK42" s="194">
        <f>+CK40+CJ41</f>
        <v>-0.11448539722592682</v>
      </c>
      <c r="CN42" s="260">
        <v>4</v>
      </c>
      <c r="CO42" s="261">
        <f>+CO23</f>
        <v>5.3</v>
      </c>
      <c r="CP42" s="260"/>
      <c r="CQ42" s="261"/>
      <c r="CR42" s="194"/>
      <c r="CS42" s="194"/>
      <c r="CT42" s="194">
        <f>+CT40+CS41</f>
        <v>5.1794228634059944</v>
      </c>
      <c r="CU42" s="194"/>
      <c r="CV42" s="194">
        <f>+CV40+CU41</f>
        <v>-0.44999999999999968</v>
      </c>
      <c r="CX42" s="260">
        <v>4</v>
      </c>
      <c r="CY42" s="261">
        <f>+CY23</f>
        <v>4.9000000000000004</v>
      </c>
      <c r="CZ42" s="260"/>
      <c r="DA42" s="261"/>
      <c r="DB42" s="194"/>
      <c r="DC42" s="194"/>
      <c r="DD42" s="194">
        <f>+DD40+DC41</f>
        <v>4.8733947433519678</v>
      </c>
      <c r="DE42" s="194"/>
      <c r="DF42" s="194">
        <f>+DF40+DE41</f>
        <v>-0.4176179265775346</v>
      </c>
      <c r="DH42" s="260">
        <v>4</v>
      </c>
      <c r="DI42" s="261">
        <f>+DI23</f>
        <v>9.1</v>
      </c>
      <c r="DJ42" s="260"/>
      <c r="DK42" s="261"/>
      <c r="DL42" s="194"/>
      <c r="DM42" s="194"/>
      <c r="DN42" s="194">
        <f>+DN40+DM41</f>
        <v>9.0882035640844112</v>
      </c>
      <c r="DO42" s="194"/>
      <c r="DP42" s="194">
        <f>+DP40+DO41</f>
        <v>0.27018280251774029</v>
      </c>
      <c r="DR42" s="260">
        <v>4</v>
      </c>
      <c r="DS42" s="261">
        <f>+DS23</f>
        <v>11.8</v>
      </c>
      <c r="DT42" s="260"/>
      <c r="DU42" s="261"/>
      <c r="DV42" s="194"/>
      <c r="DW42" s="194"/>
      <c r="DX42" s="194">
        <f>+DX40+DW41</f>
        <v>11.774656915580495</v>
      </c>
      <c r="DY42" s="194"/>
      <c r="DZ42" s="194">
        <f>+DZ40+DY41</f>
        <v>-0.41435576757750137</v>
      </c>
    </row>
    <row r="43" spans="1:130" x14ac:dyDescent="0.2">
      <c r="A43" s="260"/>
      <c r="B43" s="261"/>
      <c r="C43" s="260">
        <f>+B44-B42</f>
        <v>1.25</v>
      </c>
      <c r="D43" s="262">
        <f>+C23</f>
        <v>5</v>
      </c>
      <c r="E43" s="194">
        <f>+D43*(E$35/180)</f>
        <v>8.7266462599716474E-2</v>
      </c>
      <c r="F43" s="194">
        <f>+COS(E43)*C43</f>
        <v>1.2452433726146819</v>
      </c>
      <c r="G43" s="194"/>
      <c r="H43" s="194">
        <f>+SIN(E43)*C43</f>
        <v>0.1089446784345727</v>
      </c>
      <c r="I43" s="194"/>
      <c r="K43" s="260"/>
      <c r="L43" s="261"/>
      <c r="M43" s="260">
        <f>+L44-L42</f>
        <v>0.8</v>
      </c>
      <c r="N43" s="262">
        <f>+M23</f>
        <v>11</v>
      </c>
      <c r="O43" s="194">
        <f>+N43*(O$35/180)</f>
        <v>0.19198621771937624</v>
      </c>
      <c r="P43" s="194">
        <f>+COS(O43)*M43</f>
        <v>0.78530174675813125</v>
      </c>
      <c r="Q43" s="194"/>
      <c r="R43" s="194">
        <f>+SIN(O43)*M43</f>
        <v>0.15264719630123585</v>
      </c>
      <c r="S43" s="194"/>
      <c r="U43" s="260"/>
      <c r="V43" s="261"/>
      <c r="W43" s="260">
        <f>+V44-V42</f>
        <v>1.8000000000000003</v>
      </c>
      <c r="X43" s="262">
        <f>+W23</f>
        <v>-11</v>
      </c>
      <c r="Y43" s="194">
        <f>+X43*(Y$35/180)</f>
        <v>-0.19198621771937624</v>
      </c>
      <c r="Z43" s="194">
        <f>+COS(Y43)*W43</f>
        <v>1.7669289302057953</v>
      </c>
      <c r="AA43" s="194"/>
      <c r="AB43" s="194">
        <f>+SIN(Y43)*W43</f>
        <v>-0.34345619167778069</v>
      </c>
      <c r="AC43" s="194"/>
      <c r="AE43" s="260"/>
      <c r="AF43" s="261"/>
      <c r="AG43" s="260">
        <f>+AF44-AF42</f>
        <v>2</v>
      </c>
      <c r="AH43" s="262">
        <f>+AG23</f>
        <v>-10</v>
      </c>
      <c r="AI43" s="194">
        <f>+AH43*(AI$35/180)</f>
        <v>-0.17453292519943295</v>
      </c>
      <c r="AJ43" s="194">
        <f>+COS(AI43)*AG43</f>
        <v>1.969615506024416</v>
      </c>
      <c r="AK43" s="194"/>
      <c r="AL43" s="194">
        <f>+SIN(AI43)*AG43</f>
        <v>-0.34729635533386066</v>
      </c>
      <c r="AM43" s="194"/>
      <c r="AO43" s="260"/>
      <c r="AP43" s="261"/>
      <c r="AQ43" s="260">
        <f>+AP44-AP42</f>
        <v>2.2899999999999991</v>
      </c>
      <c r="AR43" s="262">
        <f>+AQ23</f>
        <v>-10</v>
      </c>
      <c r="AS43" s="194">
        <f>+AR43*(AS$35/180)</f>
        <v>-0.17453292519943295</v>
      </c>
      <c r="AT43" s="194">
        <f>+COS(AS43)*AQ43</f>
        <v>2.2552097543979555</v>
      </c>
      <c r="AU43" s="194"/>
      <c r="AV43" s="194">
        <f>+SIN(AS43)*AQ43</f>
        <v>-0.39765432685727031</v>
      </c>
      <c r="AW43" s="194"/>
      <c r="AY43" s="260"/>
      <c r="AZ43" s="261"/>
      <c r="BA43" s="260">
        <f>+AZ44-AZ42</f>
        <v>4.1999999999999993</v>
      </c>
      <c r="BB43" s="262">
        <f>+BA23</f>
        <v>0</v>
      </c>
      <c r="BC43" s="194">
        <f>+BB43*(BC$35/180)</f>
        <v>0</v>
      </c>
      <c r="BD43" s="194">
        <f>+COS(BC43)*BA43</f>
        <v>4.1999999999999993</v>
      </c>
      <c r="BE43" s="194"/>
      <c r="BF43" s="194">
        <f>+SIN(BC43)*BA43</f>
        <v>0</v>
      </c>
      <c r="BG43" s="194"/>
      <c r="BI43" s="260"/>
      <c r="BJ43" s="261"/>
      <c r="BK43" s="260">
        <f>+BJ44-BJ42</f>
        <v>2.5</v>
      </c>
      <c r="BL43" s="262">
        <f>+BK23</f>
        <v>0</v>
      </c>
      <c r="BM43" s="194">
        <f>+BL43*(BM$35/180)</f>
        <v>0</v>
      </c>
      <c r="BN43" s="194">
        <f>+COS(BM43)*BK43</f>
        <v>2.5</v>
      </c>
      <c r="BO43" s="194"/>
      <c r="BP43" s="194">
        <f>+SIN(BM43)*BK43</f>
        <v>0</v>
      </c>
      <c r="BQ43" s="194"/>
      <c r="BS43" s="260"/>
      <c r="BT43" s="261"/>
      <c r="BU43" s="260">
        <f>+BT44-BT42</f>
        <v>3.5999999999999996</v>
      </c>
      <c r="BV43" s="262">
        <f>+BU23</f>
        <v>-10</v>
      </c>
      <c r="BW43" s="194">
        <f>+BV43*(BW$35/180)</f>
        <v>-0.17453292519943295</v>
      </c>
      <c r="BX43" s="194">
        <f>+COS(BW43)*BU43</f>
        <v>3.5453079108439485</v>
      </c>
      <c r="BY43" s="194"/>
      <c r="BZ43" s="194">
        <f>+SIN(BW43)*BU43</f>
        <v>-0.62513343960094914</v>
      </c>
      <c r="CA43" s="194"/>
      <c r="CC43" s="260"/>
      <c r="CD43" s="261"/>
      <c r="CE43" s="260">
        <f>+CD44-CD42</f>
        <v>2.2000000000000002</v>
      </c>
      <c r="CF43" s="262">
        <f>+CE23</f>
        <v>0</v>
      </c>
      <c r="CG43" s="194">
        <f>+CF43*(CG$35/180)</f>
        <v>0</v>
      </c>
      <c r="CH43" s="194">
        <f>+COS(CG43)*CE43</f>
        <v>2.2000000000000002</v>
      </c>
      <c r="CI43" s="194"/>
      <c r="CJ43" s="194">
        <f>+SIN(CG43)*CE43</f>
        <v>0</v>
      </c>
      <c r="CK43" s="194"/>
      <c r="CN43" s="260"/>
      <c r="CO43" s="261"/>
      <c r="CP43" s="260">
        <f>+CO44-CO42</f>
        <v>2.2999999999999998</v>
      </c>
      <c r="CQ43" s="262">
        <f>+CP23</f>
        <v>-20</v>
      </c>
      <c r="CR43" s="194">
        <f>+CQ43*(CR$35/180)</f>
        <v>-0.3490658503988659</v>
      </c>
      <c r="CS43" s="194">
        <f>+COS(CR43)*CP43</f>
        <v>2.1612930278075893</v>
      </c>
      <c r="CT43" s="194"/>
      <c r="CU43" s="194">
        <f>+SIN(CR43)*CP43</f>
        <v>-0.78664632964903802</v>
      </c>
      <c r="CV43" s="194"/>
      <c r="CX43" s="260"/>
      <c r="CY43" s="261"/>
      <c r="CZ43" s="260">
        <f>+CY44-CY42</f>
        <v>2.2999999999999998</v>
      </c>
      <c r="DA43" s="262">
        <f>+CZ23</f>
        <v>0</v>
      </c>
      <c r="DB43" s="194">
        <f>+DA43*(DB$35/180)</f>
        <v>0</v>
      </c>
      <c r="DC43" s="194">
        <f>+COS(DB43)*CZ43</f>
        <v>2.2999999999999998</v>
      </c>
      <c r="DD43" s="194"/>
      <c r="DE43" s="194">
        <f>+SIN(DB43)*CZ43</f>
        <v>0</v>
      </c>
      <c r="DF43" s="194"/>
      <c r="DH43" s="260"/>
      <c r="DI43" s="261"/>
      <c r="DJ43" s="260">
        <f>+DI44-DI42</f>
        <v>2.9000000000000004</v>
      </c>
      <c r="DK43" s="262">
        <f>+DJ23</f>
        <v>5</v>
      </c>
      <c r="DL43" s="194">
        <f>+DK43*(DL$35/180)</f>
        <v>8.7266462599716474E-2</v>
      </c>
      <c r="DM43" s="194">
        <f>+COS(DL43)*DJ43</f>
        <v>2.8889646244660625</v>
      </c>
      <c r="DN43" s="194"/>
      <c r="DO43" s="194">
        <f>+SIN(DL43)*DJ43</f>
        <v>0.2527516539682087</v>
      </c>
      <c r="DP43" s="194"/>
      <c r="DR43" s="260"/>
      <c r="DS43" s="261"/>
      <c r="DT43" s="260">
        <f>+DS44-DS42</f>
        <v>1.8999999999999986</v>
      </c>
      <c r="DU43" s="262">
        <f>+DT23</f>
        <v>5</v>
      </c>
      <c r="DV43" s="194">
        <f>+DU43*(DV$35/180)</f>
        <v>8.7266462599716474E-2</v>
      </c>
      <c r="DW43" s="194">
        <f>+COS(DV43)*DT43</f>
        <v>1.8927699263743152</v>
      </c>
      <c r="DX43" s="194"/>
      <c r="DY43" s="194">
        <f>+SIN(DV43)*DT43</f>
        <v>0.1655959112205504</v>
      </c>
      <c r="DZ43" s="194"/>
    </row>
    <row r="44" spans="1:130" x14ac:dyDescent="0.2">
      <c r="A44" s="260">
        <v>5</v>
      </c>
      <c r="B44" s="261">
        <f>+B24</f>
        <v>4.7</v>
      </c>
      <c r="C44" s="260"/>
      <c r="D44" s="261"/>
      <c r="E44" s="194"/>
      <c r="F44" s="194"/>
      <c r="G44" s="194">
        <f>+G42+F43</f>
        <v>4.633126772024168</v>
      </c>
      <c r="H44" s="194"/>
      <c r="I44" s="194">
        <f>+I42+H43</f>
        <v>-0.24333606919086601</v>
      </c>
      <c r="K44" s="260">
        <v>5</v>
      </c>
      <c r="L44" s="261">
        <f>+L24</f>
        <v>2.5</v>
      </c>
      <c r="M44" s="260"/>
      <c r="N44" s="261"/>
      <c r="O44" s="194"/>
      <c r="P44" s="194"/>
      <c r="Q44" s="194">
        <f>+Q42+P43</f>
        <v>2.3824041812145631</v>
      </c>
      <c r="R44" s="194"/>
      <c r="S44" s="194">
        <f>+S42+R43</f>
        <v>-0.30154171029892224</v>
      </c>
      <c r="U44" s="260">
        <v>5</v>
      </c>
      <c r="V44" s="261">
        <f>+V24</f>
        <v>4.2</v>
      </c>
      <c r="W44" s="260"/>
      <c r="X44" s="261"/>
      <c r="Y44" s="194"/>
      <c r="Z44" s="194"/>
      <c r="AA44" s="194">
        <f>+AA42+Z43</f>
        <v>4.1638846886791914</v>
      </c>
      <c r="AB44" s="194"/>
      <c r="AC44" s="194">
        <f>+AC42+AB43</f>
        <v>-0.41318078587590723</v>
      </c>
      <c r="AE44" s="260">
        <v>5</v>
      </c>
      <c r="AF44" s="261">
        <f>+AF24</f>
        <v>10.3</v>
      </c>
      <c r="AG44" s="260"/>
      <c r="AH44" s="261"/>
      <c r="AI44" s="194"/>
      <c r="AJ44" s="194"/>
      <c r="AK44" s="194">
        <f>+AK42+AJ43</f>
        <v>10.269615506024417</v>
      </c>
      <c r="AL44" s="194"/>
      <c r="AM44" s="194">
        <f>+AM42+AL43</f>
        <v>-0.34729635533386066</v>
      </c>
      <c r="AO44" s="260">
        <v>5</v>
      </c>
      <c r="AP44" s="261">
        <f>+AP24</f>
        <v>9.19</v>
      </c>
      <c r="AQ44" s="260"/>
      <c r="AR44" s="261"/>
      <c r="AS44" s="194"/>
      <c r="AT44" s="194"/>
      <c r="AU44" s="194">
        <f>+AU42+AT43</f>
        <v>9.1490881574093379</v>
      </c>
      <c r="AV44" s="194"/>
      <c r="AW44" s="194">
        <f>+AW42+AV43</f>
        <v>-0.6593553701692817</v>
      </c>
      <c r="AY44" s="260">
        <v>5</v>
      </c>
      <c r="AZ44" s="261">
        <f>+AZ24</f>
        <v>14.2</v>
      </c>
      <c r="BA44" s="260"/>
      <c r="BB44" s="261"/>
      <c r="BC44" s="194"/>
      <c r="BD44" s="194"/>
      <c r="BE44" s="194">
        <f>+BE42+BD43</f>
        <v>14.128457369118248</v>
      </c>
      <c r="BF44" s="194"/>
      <c r="BG44" s="194">
        <f>+BG42+BF43</f>
        <v>-0.84206676912486977</v>
      </c>
      <c r="BI44" s="260">
        <v>5</v>
      </c>
      <c r="BJ44" s="261">
        <f>+BJ24</f>
        <v>12.3</v>
      </c>
      <c r="BK44" s="260"/>
      <c r="BL44" s="261"/>
      <c r="BM44" s="194"/>
      <c r="BN44" s="194"/>
      <c r="BO44" s="194">
        <f>+BO42+BN43</f>
        <v>12.286300913130285</v>
      </c>
      <c r="BP44" s="194"/>
      <c r="BQ44" s="194">
        <f>+BQ42+BP43</f>
        <v>0.31376067389156942</v>
      </c>
      <c r="BS44" s="260">
        <v>5</v>
      </c>
      <c r="BT44" s="261">
        <f>+BT24</f>
        <v>11.6</v>
      </c>
      <c r="BU44" s="260"/>
      <c r="BV44" s="261"/>
      <c r="BW44" s="194"/>
      <c r="BX44" s="194"/>
      <c r="BY44" s="194">
        <f>+BY42+BX43</f>
        <v>11.538838897599916</v>
      </c>
      <c r="BZ44" s="194"/>
      <c r="CA44" s="194">
        <f>+CA42+BZ43</f>
        <v>-0.47696867692993028</v>
      </c>
      <c r="CC44" s="260">
        <v>5</v>
      </c>
      <c r="CD44" s="261">
        <f>+CD24</f>
        <v>7.2</v>
      </c>
      <c r="CE44" s="260"/>
      <c r="CF44" s="261"/>
      <c r="CG44" s="194"/>
      <c r="CH44" s="194"/>
      <c r="CI44" s="194">
        <f>+CI42+CH43</f>
        <v>7.1889763100685986</v>
      </c>
      <c r="CJ44" s="194"/>
      <c r="CK44" s="194">
        <f>+CK42+CJ43</f>
        <v>-0.11448539722592682</v>
      </c>
      <c r="CN44" s="260">
        <v>5</v>
      </c>
      <c r="CO44" s="261">
        <f>+CO24</f>
        <v>7.6</v>
      </c>
      <c r="CP44" s="260"/>
      <c r="CQ44" s="261"/>
      <c r="CR44" s="194"/>
      <c r="CS44" s="194"/>
      <c r="CT44" s="194">
        <f>+CT42+CS43</f>
        <v>7.3407158912135841</v>
      </c>
      <c r="CU44" s="194"/>
      <c r="CV44" s="194">
        <f>+CV42+CU43</f>
        <v>-1.2366463296490378</v>
      </c>
      <c r="CX44" s="260">
        <v>5</v>
      </c>
      <c r="CY44" s="261">
        <f>+CY24</f>
        <v>7.2</v>
      </c>
      <c r="CZ44" s="260"/>
      <c r="DA44" s="261"/>
      <c r="DB44" s="194"/>
      <c r="DC44" s="194"/>
      <c r="DD44" s="194">
        <f>+DD42+DC43</f>
        <v>7.1733947433519676</v>
      </c>
      <c r="DE44" s="194"/>
      <c r="DF44" s="194">
        <f>+DF42+DE43</f>
        <v>-0.4176179265775346</v>
      </c>
      <c r="DH44" s="260">
        <v>5</v>
      </c>
      <c r="DI44" s="261">
        <f>+DI24</f>
        <v>12</v>
      </c>
      <c r="DJ44" s="260"/>
      <c r="DK44" s="261"/>
      <c r="DL44" s="194"/>
      <c r="DM44" s="194"/>
      <c r="DN44" s="194">
        <f>+DN42+DM43</f>
        <v>11.977168188550474</v>
      </c>
      <c r="DO44" s="194"/>
      <c r="DP44" s="194">
        <f>+DP42+DO43</f>
        <v>0.52293445648594905</v>
      </c>
      <c r="DR44" s="260">
        <v>5</v>
      </c>
      <c r="DS44" s="261">
        <f>+DS24</f>
        <v>13.7</v>
      </c>
      <c r="DT44" s="260"/>
      <c r="DU44" s="261"/>
      <c r="DV44" s="194"/>
      <c r="DW44" s="194"/>
      <c r="DX44" s="194">
        <f>+DX42+DW43</f>
        <v>13.667426841954811</v>
      </c>
      <c r="DY44" s="194"/>
      <c r="DZ44" s="194">
        <f>+DZ42+DY43</f>
        <v>-0.24875985635695097</v>
      </c>
    </row>
    <row r="45" spans="1:130" x14ac:dyDescent="0.2">
      <c r="A45" s="260"/>
      <c r="B45" s="261"/>
      <c r="C45" s="260">
        <f>+B46-B44</f>
        <v>1.2999999999999998</v>
      </c>
      <c r="D45" s="261">
        <f>+C24</f>
        <v>-10</v>
      </c>
      <c r="E45" s="194">
        <f>+D45*(E$35/180)</f>
        <v>-0.17453292519943295</v>
      </c>
      <c r="F45" s="194">
        <f>+COS(E45)*C45</f>
        <v>1.2802500789158702</v>
      </c>
      <c r="G45" s="194"/>
      <c r="H45" s="194">
        <f>+SIN(E45)*C45</f>
        <v>-0.22574263096700939</v>
      </c>
      <c r="I45" s="194"/>
      <c r="K45" s="260"/>
      <c r="L45" s="261"/>
      <c r="M45" s="260">
        <f>+L46-L44</f>
        <v>1.7000000000000002</v>
      </c>
      <c r="N45" s="261">
        <f>+M24</f>
        <v>-20</v>
      </c>
      <c r="O45" s="194">
        <f>+N45*(O$35/180)</f>
        <v>-0.3490658503988659</v>
      </c>
      <c r="P45" s="194">
        <f>+COS(O45)*M45</f>
        <v>1.5974774553360445</v>
      </c>
      <c r="Q45" s="194"/>
      <c r="R45" s="194">
        <f>+SIN(O45)*M45</f>
        <v>-0.58143424365363683</v>
      </c>
      <c r="S45" s="194"/>
      <c r="U45" s="260"/>
      <c r="V45" s="261"/>
      <c r="W45" s="260">
        <f>+V46-V44</f>
        <v>1.2999999999999998</v>
      </c>
      <c r="X45" s="261">
        <f>+W24</f>
        <v>-10</v>
      </c>
      <c r="Y45" s="194">
        <f>+X45*(Y$35/180)</f>
        <v>-0.17453292519943295</v>
      </c>
      <c r="Z45" s="194">
        <f>+COS(Y45)*W45</f>
        <v>1.2802500789158702</v>
      </c>
      <c r="AA45" s="194"/>
      <c r="AB45" s="194">
        <f>+SIN(Y45)*W45</f>
        <v>-0.22574263096700939</v>
      </c>
      <c r="AC45" s="194"/>
      <c r="AE45" s="260"/>
      <c r="AF45" s="261"/>
      <c r="AG45" s="260">
        <f>+AF46-AF44</f>
        <v>3.8999999999999986</v>
      </c>
      <c r="AH45" s="261">
        <f>+AG24</f>
        <v>-10</v>
      </c>
      <c r="AI45" s="194">
        <f>+AH45*(AI$35/180)</f>
        <v>-0.17453292519943295</v>
      </c>
      <c r="AJ45" s="194">
        <f>+COS(AI45)*AG45</f>
        <v>3.8407502367476098</v>
      </c>
      <c r="AK45" s="194"/>
      <c r="AL45" s="194">
        <f>+SIN(AI45)*AG45</f>
        <v>-0.67722789290102803</v>
      </c>
      <c r="AM45" s="194"/>
      <c r="AO45" s="260"/>
      <c r="AP45" s="261"/>
      <c r="AQ45" s="260">
        <f>+AP46-AP44</f>
        <v>-9.19</v>
      </c>
      <c r="AR45" s="261">
        <f>+AQ24</f>
        <v>0</v>
      </c>
      <c r="AS45" s="194">
        <f>+AR45*(AS$35/180)</f>
        <v>0</v>
      </c>
      <c r="AT45" s="194">
        <f>+COS(AS45)*AQ45</f>
        <v>-9.19</v>
      </c>
      <c r="AU45" s="194"/>
      <c r="AV45" s="194">
        <f>+SIN(AS45)*AQ45</f>
        <v>0</v>
      </c>
      <c r="AW45" s="194"/>
      <c r="AY45" s="260"/>
      <c r="AZ45" s="261"/>
      <c r="BA45" s="260">
        <f>+AZ46-AZ44</f>
        <v>3.1000000000000014</v>
      </c>
      <c r="BB45" s="261">
        <f>+BA24</f>
        <v>5</v>
      </c>
      <c r="BC45" s="194">
        <f>+BB45*(BC$35/180)</f>
        <v>8.7266462599716474E-2</v>
      </c>
      <c r="BD45" s="194">
        <f>+COS(BC45)*BA45</f>
        <v>3.0882035640844125</v>
      </c>
      <c r="BE45" s="194"/>
      <c r="BF45" s="194">
        <f>+SIN(BC45)*BA45</f>
        <v>0.27018280251774046</v>
      </c>
      <c r="BG45" s="194"/>
      <c r="BI45" s="260"/>
      <c r="BJ45" s="261"/>
      <c r="BK45" s="260">
        <f>+BJ46-BJ44</f>
        <v>2.5</v>
      </c>
      <c r="BL45" s="261">
        <f>+BK24</f>
        <v>-10</v>
      </c>
      <c r="BM45" s="194">
        <f>+BL45*(BM$35/180)</f>
        <v>-0.17453292519943295</v>
      </c>
      <c r="BN45" s="194">
        <f>+COS(BM45)*BK45</f>
        <v>2.4620193825305199</v>
      </c>
      <c r="BO45" s="194"/>
      <c r="BP45" s="194">
        <f>+SIN(BM45)*BK45</f>
        <v>-0.43412044416732581</v>
      </c>
      <c r="BQ45" s="194"/>
      <c r="BS45" s="260"/>
      <c r="BT45" s="261"/>
      <c r="BU45" s="260">
        <f>+BT46-BT44</f>
        <v>4</v>
      </c>
      <c r="BV45" s="261">
        <f>+BU24</f>
        <v>-5</v>
      </c>
      <c r="BW45" s="194">
        <f>+BV45*(BW$35/180)</f>
        <v>-8.7266462599716474E-2</v>
      </c>
      <c r="BX45" s="194">
        <f>+COS(BW45)*BU45</f>
        <v>3.9847787923669822</v>
      </c>
      <c r="BY45" s="194"/>
      <c r="BZ45" s="194">
        <f>+SIN(BW45)*BU45</f>
        <v>-0.34862297099063266</v>
      </c>
      <c r="CA45" s="194"/>
      <c r="CC45" s="260"/>
      <c r="CD45" s="261"/>
      <c r="CE45" s="260">
        <f>+CD46-CD44</f>
        <v>2.1000000000000005</v>
      </c>
      <c r="CF45" s="261">
        <f>+CE24</f>
        <v>-20</v>
      </c>
      <c r="CG45" s="194">
        <f>+CF45*(CG$35/180)</f>
        <v>-0.3490658503988659</v>
      </c>
      <c r="CH45" s="194">
        <f>+COS(CG45)*CE45</f>
        <v>1.9733545036504081</v>
      </c>
      <c r="CI45" s="194"/>
      <c r="CJ45" s="194">
        <f>+SIN(CG45)*CE45</f>
        <v>-0.71824230098390451</v>
      </c>
      <c r="CK45" s="194"/>
      <c r="CN45" s="260"/>
      <c r="CO45" s="261"/>
      <c r="CP45" s="260">
        <f>+CO46-CO44</f>
        <v>6.9</v>
      </c>
      <c r="CQ45" s="261">
        <f>+CP24</f>
        <v>-10</v>
      </c>
      <c r="CR45" s="194">
        <f>+CQ45*(CR$35/180)</f>
        <v>-0.17453292519943295</v>
      </c>
      <c r="CS45" s="194">
        <f>+COS(CR45)*CP45</f>
        <v>6.795173495784236</v>
      </c>
      <c r="CT45" s="194"/>
      <c r="CU45" s="194">
        <f>+SIN(CR45)*CP45</f>
        <v>-1.1981724259018194</v>
      </c>
      <c r="CV45" s="194"/>
      <c r="CX45" s="260"/>
      <c r="CY45" s="261"/>
      <c r="CZ45" s="260">
        <f>+CY46-CY44</f>
        <v>2.6000000000000005</v>
      </c>
      <c r="DA45" s="261">
        <f>+CZ24</f>
        <v>-10</v>
      </c>
      <c r="DB45" s="194">
        <f>+DA45*(DB$35/180)</f>
        <v>-0.17453292519943295</v>
      </c>
      <c r="DC45" s="194">
        <f>+COS(DB45)*CZ45</f>
        <v>2.5605001578317412</v>
      </c>
      <c r="DD45" s="194"/>
      <c r="DE45" s="194">
        <f>+SIN(DB45)*CZ45</f>
        <v>-0.45148526193401894</v>
      </c>
      <c r="DF45" s="194"/>
      <c r="DH45" s="260"/>
      <c r="DI45" s="261"/>
      <c r="DJ45" s="260">
        <f>+DI46-DI44</f>
        <v>1.5999999999999996</v>
      </c>
      <c r="DK45" s="261">
        <f>+DJ24</f>
        <v>-10</v>
      </c>
      <c r="DL45" s="194">
        <f>+DK45*(DL$35/180)</f>
        <v>-0.17453292519943295</v>
      </c>
      <c r="DM45" s="194">
        <f>+COS(DL45)*DJ45</f>
        <v>1.5756924048195324</v>
      </c>
      <c r="DN45" s="194"/>
      <c r="DO45" s="194">
        <f>+SIN(DL45)*DJ45</f>
        <v>-0.27783708426708847</v>
      </c>
      <c r="DP45" s="194"/>
      <c r="DR45" s="260"/>
      <c r="DS45" s="261"/>
      <c r="DT45" s="260">
        <f>+DS46-DS44</f>
        <v>2.1000000000000014</v>
      </c>
      <c r="DU45" s="261">
        <f>+DT24</f>
        <v>10</v>
      </c>
      <c r="DV45" s="194">
        <f>+DU45*(DV$35/180)</f>
        <v>0.17453292519943295</v>
      </c>
      <c r="DW45" s="194">
        <f>+COS(DV45)*DT45</f>
        <v>2.0680962813256381</v>
      </c>
      <c r="DX45" s="194"/>
      <c r="DY45" s="194">
        <f>+SIN(DV45)*DT45</f>
        <v>0.36466117310055396</v>
      </c>
      <c r="DZ45" s="194"/>
    </row>
    <row r="46" spans="1:130" x14ac:dyDescent="0.2">
      <c r="A46" s="260">
        <v>6</v>
      </c>
      <c r="B46" s="261">
        <f>+B25</f>
        <v>6</v>
      </c>
      <c r="C46" s="260"/>
      <c r="D46" s="263"/>
      <c r="E46" s="194"/>
      <c r="F46" s="194"/>
      <c r="G46" s="194">
        <f>+G44+F45</f>
        <v>5.913376850940038</v>
      </c>
      <c r="H46" s="194"/>
      <c r="I46" s="194">
        <f>+I44+H45</f>
        <v>-0.46907870015787539</v>
      </c>
      <c r="K46" s="260">
        <v>6</v>
      </c>
      <c r="L46" s="261">
        <f>+L25</f>
        <v>4.2</v>
      </c>
      <c r="M46" s="260"/>
      <c r="N46" s="263"/>
      <c r="O46" s="194"/>
      <c r="P46" s="194"/>
      <c r="Q46" s="194">
        <f>+Q44+P45</f>
        <v>3.9798816365506076</v>
      </c>
      <c r="R46" s="194"/>
      <c r="S46" s="194">
        <f>+S44+R45</f>
        <v>-0.88297595395255901</v>
      </c>
      <c r="U46" s="260">
        <v>6</v>
      </c>
      <c r="V46" s="261">
        <f>+V25</f>
        <v>5.5</v>
      </c>
      <c r="W46" s="260"/>
      <c r="X46" s="263"/>
      <c r="Y46" s="194"/>
      <c r="Z46" s="194"/>
      <c r="AA46" s="194">
        <f>+AA44+Z45</f>
        <v>5.4441347675950613</v>
      </c>
      <c r="AB46" s="194"/>
      <c r="AC46" s="194">
        <f>+AC44+AB45</f>
        <v>-0.63892341684291665</v>
      </c>
      <c r="AE46" s="260">
        <v>6</v>
      </c>
      <c r="AF46" s="261">
        <f>+AF25</f>
        <v>14.2</v>
      </c>
      <c r="AG46" s="260"/>
      <c r="AH46" s="263"/>
      <c r="AI46" s="194"/>
      <c r="AJ46" s="194"/>
      <c r="AK46" s="194">
        <f>+AK44+AJ45</f>
        <v>14.110365742772027</v>
      </c>
      <c r="AL46" s="194"/>
      <c r="AM46" s="194">
        <f>+AM44+AL45</f>
        <v>-1.0245242482348886</v>
      </c>
      <c r="AO46" s="260">
        <v>6</v>
      </c>
      <c r="AP46" s="261">
        <f>+AP25</f>
        <v>0</v>
      </c>
      <c r="AQ46" s="260"/>
      <c r="AR46" s="263"/>
      <c r="AS46" s="194"/>
      <c r="AT46" s="194"/>
      <c r="AU46" s="194">
        <f>+AU44+AT45</f>
        <v>-4.0911842590661607E-2</v>
      </c>
      <c r="AV46" s="194"/>
      <c r="AW46" s="194">
        <f>+AW44+AV45</f>
        <v>-0.6593553701692817</v>
      </c>
      <c r="AY46" s="260">
        <v>6</v>
      </c>
      <c r="AZ46" s="261">
        <f>+AZ25</f>
        <v>17.3</v>
      </c>
      <c r="BA46" s="260"/>
      <c r="BB46" s="263"/>
      <c r="BC46" s="194"/>
      <c r="BD46" s="194"/>
      <c r="BE46" s="194">
        <f>+BE44+BD45</f>
        <v>17.216660933202661</v>
      </c>
      <c r="BF46" s="194"/>
      <c r="BG46" s="194">
        <f>+BG44+BF45</f>
        <v>-0.57188396660712937</v>
      </c>
      <c r="BI46" s="260">
        <v>6</v>
      </c>
      <c r="BJ46" s="261">
        <f>+BJ25</f>
        <v>14.8</v>
      </c>
      <c r="BK46" s="260"/>
      <c r="BL46" s="263"/>
      <c r="BM46" s="194"/>
      <c r="BN46" s="194"/>
      <c r="BO46" s="194">
        <f>+BO44+BN45</f>
        <v>14.748320295660804</v>
      </c>
      <c r="BP46" s="194"/>
      <c r="BQ46" s="194">
        <f>+BQ44+BP45</f>
        <v>-0.12035977027575639</v>
      </c>
      <c r="BS46" s="260">
        <v>6</v>
      </c>
      <c r="BT46" s="261">
        <f>+BT25</f>
        <v>15.6</v>
      </c>
      <c r="BU46" s="260"/>
      <c r="BV46" s="263"/>
      <c r="BW46" s="194"/>
      <c r="BX46" s="194"/>
      <c r="BY46" s="194">
        <f>+BY44+BX45</f>
        <v>15.523617689966898</v>
      </c>
      <c r="BZ46" s="194"/>
      <c r="CA46" s="194">
        <f>+CA44+BZ45</f>
        <v>-0.82559164792056294</v>
      </c>
      <c r="CC46" s="260">
        <v>6</v>
      </c>
      <c r="CD46" s="261">
        <f>+CD25</f>
        <v>9.3000000000000007</v>
      </c>
      <c r="CE46" s="260"/>
      <c r="CF46" s="263"/>
      <c r="CG46" s="194"/>
      <c r="CH46" s="194"/>
      <c r="CI46" s="194">
        <f>+CI44+CH45</f>
        <v>9.1623308137190058</v>
      </c>
      <c r="CJ46" s="194"/>
      <c r="CK46" s="194">
        <f>+CK44+CJ45</f>
        <v>-0.83272769820983128</v>
      </c>
      <c r="CN46" s="260">
        <v>6</v>
      </c>
      <c r="CO46" s="261">
        <f>+CO25</f>
        <v>14.5</v>
      </c>
      <c r="CP46" s="260"/>
      <c r="CQ46" s="263"/>
      <c r="CR46" s="194"/>
      <c r="CS46" s="194"/>
      <c r="CT46" s="194">
        <f>+CT44+CS45</f>
        <v>14.135889386997821</v>
      </c>
      <c r="CU46" s="194"/>
      <c r="CV46" s="194">
        <f>+CV44+CU45</f>
        <v>-2.4348187555508574</v>
      </c>
      <c r="CX46" s="260">
        <v>6</v>
      </c>
      <c r="CY46" s="261">
        <f>+CY25</f>
        <v>9.8000000000000007</v>
      </c>
      <c r="CZ46" s="260"/>
      <c r="DA46" s="263"/>
      <c r="DB46" s="194"/>
      <c r="DC46" s="194"/>
      <c r="DD46" s="194">
        <f>+DD44+DC45</f>
        <v>9.7338949011837084</v>
      </c>
      <c r="DE46" s="194"/>
      <c r="DF46" s="194">
        <f>+DF44+DE45</f>
        <v>-0.86910318851155355</v>
      </c>
      <c r="DH46" s="260">
        <v>6</v>
      </c>
      <c r="DI46" s="261">
        <f>+DI25</f>
        <v>13.6</v>
      </c>
      <c r="DJ46" s="260"/>
      <c r="DK46" s="263"/>
      <c r="DL46" s="194"/>
      <c r="DM46" s="194"/>
      <c r="DN46" s="194">
        <f>+DN44+DM45</f>
        <v>13.552860593370006</v>
      </c>
      <c r="DO46" s="194"/>
      <c r="DP46" s="194">
        <f>+DP44+DO45</f>
        <v>0.24509737221886058</v>
      </c>
      <c r="DR46" s="260">
        <v>6</v>
      </c>
      <c r="DS46" s="261">
        <f>+DS25</f>
        <v>15.8</v>
      </c>
      <c r="DT46" s="260"/>
      <c r="DU46" s="263"/>
      <c r="DV46" s="194"/>
      <c r="DW46" s="194"/>
      <c r="DX46" s="194">
        <f>+DX44+DW45</f>
        <v>15.735523123280448</v>
      </c>
      <c r="DY46" s="194"/>
      <c r="DZ46" s="194">
        <f>+DZ44+DY45</f>
        <v>0.11590131674360299</v>
      </c>
    </row>
    <row r="47" spans="1:130" x14ac:dyDescent="0.2">
      <c r="A47" s="260"/>
      <c r="B47" s="263"/>
      <c r="C47" s="260">
        <f>+B48-B46</f>
        <v>2.6999999999999993</v>
      </c>
      <c r="D47" s="263">
        <f>+C25</f>
        <v>-10</v>
      </c>
      <c r="E47" s="194">
        <f>+D47*(E$35/180)</f>
        <v>-0.17453292519943295</v>
      </c>
      <c r="F47" s="194">
        <f>+COS(E47)*C47</f>
        <v>2.6589809331329608</v>
      </c>
      <c r="G47" s="194"/>
      <c r="H47" s="194">
        <f>+SIN(E47)*C47</f>
        <v>-0.4688500797007118</v>
      </c>
      <c r="I47" s="194"/>
      <c r="K47" s="260"/>
      <c r="L47" s="263"/>
      <c r="M47" s="260">
        <f>+L48-L46</f>
        <v>-4.2</v>
      </c>
      <c r="N47" s="263">
        <f>+M25</f>
        <v>0</v>
      </c>
      <c r="O47" s="194">
        <f>+N47*(O$35/180)</f>
        <v>0</v>
      </c>
      <c r="P47" s="194">
        <f>+COS(O47)*M47</f>
        <v>-4.2</v>
      </c>
      <c r="Q47" s="194"/>
      <c r="R47" s="194">
        <f>+SIN(O47)*M47</f>
        <v>0</v>
      </c>
      <c r="S47" s="194"/>
      <c r="U47" s="260"/>
      <c r="V47" s="263"/>
      <c r="W47" s="260">
        <f>+V48-V46</f>
        <v>-5.5</v>
      </c>
      <c r="X47" s="263">
        <f>+W25</f>
        <v>0</v>
      </c>
      <c r="Y47" s="194">
        <f>+X47*(Y$35/180)</f>
        <v>0</v>
      </c>
      <c r="Z47" s="194">
        <f>+COS(Y47)*W47</f>
        <v>-5.5</v>
      </c>
      <c r="AA47" s="194"/>
      <c r="AB47" s="194">
        <f>+SIN(Y47)*W47</f>
        <v>0</v>
      </c>
      <c r="AC47" s="194"/>
      <c r="AE47" s="260"/>
      <c r="AF47" s="263"/>
      <c r="AG47" s="260">
        <f>+AF48-AF46</f>
        <v>-14.2</v>
      </c>
      <c r="AH47" s="263">
        <f>+AG25</f>
        <v>0</v>
      </c>
      <c r="AI47" s="194">
        <f>+AH47*(AI$35/180)</f>
        <v>0</v>
      </c>
      <c r="AJ47" s="194">
        <f>+COS(AI47)*AG47</f>
        <v>-14.2</v>
      </c>
      <c r="AK47" s="194"/>
      <c r="AL47" s="194">
        <f>+SIN(AI47)*AG47</f>
        <v>0</v>
      </c>
      <c r="AM47" s="194"/>
      <c r="AO47" s="260"/>
      <c r="AP47" s="263"/>
      <c r="AQ47" s="260">
        <f>+AP48-AP46</f>
        <v>0</v>
      </c>
      <c r="AR47" s="263">
        <f>+AQ25</f>
        <v>0</v>
      </c>
      <c r="AS47" s="194">
        <f>+AR47*(AS$35/180)</f>
        <v>0</v>
      </c>
      <c r="AT47" s="194">
        <f>+COS(AS47)*AQ47</f>
        <v>0</v>
      </c>
      <c r="AU47" s="194"/>
      <c r="AV47" s="194">
        <f>+SIN(AS47)*AQ47</f>
        <v>0</v>
      </c>
      <c r="AW47" s="194"/>
      <c r="AY47" s="260"/>
      <c r="AZ47" s="263"/>
      <c r="BA47" s="260">
        <f>+AZ48-AZ46</f>
        <v>1.3000000000000007</v>
      </c>
      <c r="BB47" s="263">
        <f>+BA25</f>
        <v>0</v>
      </c>
      <c r="BC47" s="194">
        <f>+BB47*(BC$35/180)</f>
        <v>0</v>
      </c>
      <c r="BD47" s="194">
        <f>+COS(BC47)*BA47</f>
        <v>1.3000000000000007</v>
      </c>
      <c r="BE47" s="194"/>
      <c r="BF47" s="194">
        <f>+SIN(BC47)*BA47</f>
        <v>0</v>
      </c>
      <c r="BG47" s="194"/>
      <c r="BI47" s="260"/>
      <c r="BJ47" s="263"/>
      <c r="BK47" s="260">
        <f>+BJ48-BJ46</f>
        <v>2.5999999999999979</v>
      </c>
      <c r="BL47" s="263">
        <f>+BK25</f>
        <v>-9</v>
      </c>
      <c r="BM47" s="194">
        <f>+BL47*(BM$35/180)</f>
        <v>-0.15707963267948966</v>
      </c>
      <c r="BN47" s="194">
        <f>+COS(BM47)*BK47</f>
        <v>2.5679896855473561</v>
      </c>
      <c r="BO47" s="194"/>
      <c r="BP47" s="194">
        <f>+SIN(BM47)*BK47</f>
        <v>-0.40672960910459993</v>
      </c>
      <c r="BQ47" s="194"/>
      <c r="BS47" s="260"/>
      <c r="BT47" s="263"/>
      <c r="BU47" s="260">
        <f>+BT48-BT46</f>
        <v>3.6600000000000019</v>
      </c>
      <c r="BV47" s="263">
        <f>+BU25</f>
        <v>-5</v>
      </c>
      <c r="BW47" s="194">
        <f>+BV47*(BW$35/180)</f>
        <v>-8.7266462599716474E-2</v>
      </c>
      <c r="BX47" s="194">
        <f>+COS(BW47)*BU47</f>
        <v>3.6460725950157906</v>
      </c>
      <c r="BY47" s="194"/>
      <c r="BZ47" s="194">
        <f>+SIN(BW47)*BU47</f>
        <v>-0.31899001845642905</v>
      </c>
      <c r="CA47" s="194"/>
      <c r="CC47" s="260"/>
      <c r="CD47" s="263"/>
      <c r="CE47" s="260">
        <f>+CD48-CD46</f>
        <v>15.399999999999999</v>
      </c>
      <c r="CF47" s="263">
        <f>+CE25</f>
        <v>0</v>
      </c>
      <c r="CG47" s="194">
        <f>+CF47*(CG$35/180)</f>
        <v>0</v>
      </c>
      <c r="CH47" s="194">
        <f>+COS(CG47)*CE47</f>
        <v>15.399999999999999</v>
      </c>
      <c r="CI47" s="194"/>
      <c r="CJ47" s="194">
        <f>+SIN(CG47)*CE47</f>
        <v>0</v>
      </c>
      <c r="CK47" s="194"/>
      <c r="CN47" s="260"/>
      <c r="CO47" s="263"/>
      <c r="CP47" s="260">
        <f>+CO48-CO46</f>
        <v>2.6000000000000014</v>
      </c>
      <c r="CQ47" s="263">
        <f>+CP25</f>
        <v>10</v>
      </c>
      <c r="CR47" s="194">
        <f>+CQ47*(CR$35/180)</f>
        <v>0.17453292519943295</v>
      </c>
      <c r="CS47" s="194">
        <f>+COS(CR47)*CP47</f>
        <v>2.5605001578317421</v>
      </c>
      <c r="CT47" s="194"/>
      <c r="CU47" s="194">
        <f>+SIN(CR47)*CP47</f>
        <v>0.45148526193401911</v>
      </c>
      <c r="CV47" s="194"/>
      <c r="CX47" s="260"/>
      <c r="CY47" s="263"/>
      <c r="CZ47" s="260">
        <f>+CY48-CY46</f>
        <v>2.0999999999999996</v>
      </c>
      <c r="DA47" s="263">
        <f>+CZ25</f>
        <v>-10</v>
      </c>
      <c r="DB47" s="194">
        <f>+DA47*(DB$35/180)</f>
        <v>-0.17453292519943295</v>
      </c>
      <c r="DC47" s="194">
        <f>+COS(DB47)*CZ47</f>
        <v>2.0680962813256363</v>
      </c>
      <c r="DD47" s="194"/>
      <c r="DE47" s="194">
        <f>+SIN(DB47)*CZ47</f>
        <v>-0.36466117310055363</v>
      </c>
      <c r="DF47" s="194"/>
      <c r="DH47" s="260"/>
      <c r="DI47" s="263"/>
      <c r="DJ47" s="260">
        <f>+DI48-DI46</f>
        <v>1.7800000000000011</v>
      </c>
      <c r="DK47" s="263">
        <f>+DJ25</f>
        <v>-15</v>
      </c>
      <c r="DL47" s="194">
        <f>+DK47*(DL$35/180)</f>
        <v>-0.26179938779914941</v>
      </c>
      <c r="DM47" s="194">
        <f>+COS(DL47)*DJ47</f>
        <v>1.7193479707945427</v>
      </c>
      <c r="DN47" s="194"/>
      <c r="DO47" s="194">
        <f>+SIN(DL47)*DJ47</f>
        <v>-0.46069790028248719</v>
      </c>
      <c r="DP47" s="194"/>
      <c r="DR47" s="260"/>
      <c r="DS47" s="263"/>
      <c r="DT47" s="260">
        <f>+DS48-DS46</f>
        <v>2.0999999999999979</v>
      </c>
      <c r="DU47" s="263">
        <f>+DT25</f>
        <v>-90</v>
      </c>
      <c r="DV47" s="194">
        <f>+DU47*(DV$35/180)</f>
        <v>-1.5707963267948966</v>
      </c>
      <c r="DW47" s="194">
        <f>+COS(DV47)*DT47</f>
        <v>1.2864058776540498E-16</v>
      </c>
      <c r="DX47" s="194"/>
      <c r="DY47" s="194">
        <f>+SIN(DV47)*DT47</f>
        <v>-2.0999999999999979</v>
      </c>
      <c r="DZ47" s="194"/>
    </row>
    <row r="48" spans="1:130" x14ac:dyDescent="0.2">
      <c r="A48" s="260">
        <v>7</v>
      </c>
      <c r="B48" s="263">
        <f>+B26</f>
        <v>8.6999999999999993</v>
      </c>
      <c r="D48" s="263"/>
      <c r="E48" s="194"/>
      <c r="F48" s="194"/>
      <c r="G48" s="194">
        <f>+G46+F47</f>
        <v>8.5723577840729988</v>
      </c>
      <c r="H48" s="194"/>
      <c r="I48" s="194">
        <f>+I46+H47</f>
        <v>-0.93792877985858714</v>
      </c>
      <c r="K48" s="260">
        <v>7</v>
      </c>
      <c r="L48" s="263">
        <f>+L26</f>
        <v>0</v>
      </c>
      <c r="N48" s="263"/>
      <c r="O48" s="194"/>
      <c r="P48" s="194"/>
      <c r="Q48" s="194">
        <f>+Q46+P47</f>
        <v>-0.22011836344939262</v>
      </c>
      <c r="R48" s="194"/>
      <c r="S48" s="194">
        <f>+S46+R47</f>
        <v>-0.88297595395255901</v>
      </c>
      <c r="U48" s="260">
        <v>7</v>
      </c>
      <c r="V48" s="263">
        <f>+V26</f>
        <v>0</v>
      </c>
      <c r="X48" s="263"/>
      <c r="Y48" s="194"/>
      <c r="Z48" s="194"/>
      <c r="AA48" s="194">
        <f>+AA46+Z47</f>
        <v>-5.5865232404938681E-2</v>
      </c>
      <c r="AB48" s="194"/>
      <c r="AC48" s="194">
        <f>+AC46+AB47</f>
        <v>-0.63892341684291665</v>
      </c>
      <c r="AE48" s="260">
        <v>7</v>
      </c>
      <c r="AF48" s="263">
        <f>+AF26</f>
        <v>0</v>
      </c>
      <c r="AH48" s="263"/>
      <c r="AI48" s="194"/>
      <c r="AJ48" s="194"/>
      <c r="AK48" s="194">
        <f>+AK46+AJ47</f>
        <v>-8.9634257227972469E-2</v>
      </c>
      <c r="AL48" s="194"/>
      <c r="AM48" s="194">
        <f>+AM46+AL47</f>
        <v>-1.0245242482348886</v>
      </c>
      <c r="AO48" s="260">
        <v>7</v>
      </c>
      <c r="AP48" s="263">
        <f>+AP26</f>
        <v>0</v>
      </c>
      <c r="AR48" s="263"/>
      <c r="AS48" s="194"/>
      <c r="AT48" s="194"/>
      <c r="AU48" s="194">
        <f>+AU46+AT47</f>
        <v>-4.0911842590661607E-2</v>
      </c>
      <c r="AV48" s="194"/>
      <c r="AW48" s="194">
        <f>+AW46+AV47</f>
        <v>-0.6593553701692817</v>
      </c>
      <c r="AY48" s="260">
        <v>7</v>
      </c>
      <c r="AZ48" s="263">
        <f>+AZ26</f>
        <v>18.600000000000001</v>
      </c>
      <c r="BB48" s="263"/>
      <c r="BC48" s="194"/>
      <c r="BD48" s="194"/>
      <c r="BE48" s="194">
        <f>+BE46+BD47</f>
        <v>18.516660933202662</v>
      </c>
      <c r="BF48" s="194"/>
      <c r="BG48" s="194">
        <f>+BG46+BF47</f>
        <v>-0.57188396660712937</v>
      </c>
      <c r="BI48" s="260">
        <v>7</v>
      </c>
      <c r="BJ48" s="263">
        <f>+BJ26</f>
        <v>17.399999999999999</v>
      </c>
      <c r="BL48" s="263"/>
      <c r="BM48" s="194"/>
      <c r="BN48" s="194"/>
      <c r="BO48" s="194">
        <f>+BO46+BN47</f>
        <v>17.31630998120816</v>
      </c>
      <c r="BP48" s="194"/>
      <c r="BQ48" s="194">
        <f>+BQ46+BP47</f>
        <v>-0.52708937938035638</v>
      </c>
      <c r="BS48" s="260">
        <v>7</v>
      </c>
      <c r="BT48" s="263">
        <f>+BT26</f>
        <v>19.260000000000002</v>
      </c>
      <c r="BV48" s="263"/>
      <c r="BW48" s="194"/>
      <c r="BX48" s="194"/>
      <c r="BY48" s="194">
        <f>+BY46+BX47</f>
        <v>19.169690284982689</v>
      </c>
      <c r="BZ48" s="194"/>
      <c r="CA48" s="194">
        <f>+CA46+BZ47</f>
        <v>-1.1445816663769919</v>
      </c>
      <c r="CC48" s="260">
        <v>7</v>
      </c>
      <c r="CD48" s="263">
        <f>+CD26</f>
        <v>24.7</v>
      </c>
      <c r="CF48" s="263"/>
      <c r="CG48" s="194"/>
      <c r="CH48" s="194"/>
      <c r="CI48" s="194">
        <f>+CI46+CH47</f>
        <v>24.562330813719004</v>
      </c>
      <c r="CJ48" s="194"/>
      <c r="CK48" s="194">
        <f>+CK46+CJ47</f>
        <v>-0.83272769820983128</v>
      </c>
      <c r="CN48" s="260">
        <v>7</v>
      </c>
      <c r="CO48" s="263">
        <f>+CO26</f>
        <v>17.100000000000001</v>
      </c>
      <c r="CQ48" s="263"/>
      <c r="CR48" s="194"/>
      <c r="CS48" s="194"/>
      <c r="CT48" s="194">
        <f>+CT46+CS47</f>
        <v>16.696389544829564</v>
      </c>
      <c r="CU48" s="194"/>
      <c r="CV48" s="194">
        <f>+CV46+CU47</f>
        <v>-1.9833334936168383</v>
      </c>
      <c r="CX48" s="260">
        <v>7</v>
      </c>
      <c r="CY48" s="263">
        <f>+CY26</f>
        <v>11.9</v>
      </c>
      <c r="DA48" s="263"/>
      <c r="DB48" s="194"/>
      <c r="DC48" s="194"/>
      <c r="DD48" s="194">
        <f>+DD46+DC47</f>
        <v>11.801991182509344</v>
      </c>
      <c r="DE48" s="194"/>
      <c r="DF48" s="194">
        <f>+DF46+DE47</f>
        <v>-1.2337643616121072</v>
      </c>
      <c r="DH48" s="260">
        <v>7</v>
      </c>
      <c r="DI48" s="263">
        <f>+DI26</f>
        <v>15.38</v>
      </c>
      <c r="DK48" s="263"/>
      <c r="DL48" s="194"/>
      <c r="DM48" s="194"/>
      <c r="DN48" s="194">
        <f>+DN46+DM47</f>
        <v>15.272208564164549</v>
      </c>
      <c r="DO48" s="194"/>
      <c r="DP48" s="194">
        <f>+DP46+DO47</f>
        <v>-0.21560052806362662</v>
      </c>
      <c r="DR48" s="260">
        <v>7</v>
      </c>
      <c r="DS48" s="263">
        <f>+DS26</f>
        <v>17.899999999999999</v>
      </c>
      <c r="DU48" s="263"/>
      <c r="DV48" s="194"/>
      <c r="DW48" s="194"/>
      <c r="DX48" s="194">
        <f>+DX46+DW47</f>
        <v>15.735523123280448</v>
      </c>
      <c r="DY48" s="194"/>
      <c r="DZ48" s="194">
        <f>+DZ46+DY47</f>
        <v>-1.9840986832563949</v>
      </c>
    </row>
    <row r="49" spans="1:130" x14ac:dyDescent="0.2">
      <c r="A49" s="260"/>
      <c r="B49" s="263"/>
      <c r="C49" s="260">
        <f>+B50-B48</f>
        <v>3.3000000000000007</v>
      </c>
      <c r="D49" s="263">
        <f>+C26</f>
        <v>-10</v>
      </c>
      <c r="E49" s="194">
        <f>+D49*(E$35/180)</f>
        <v>-0.17453292519943295</v>
      </c>
      <c r="F49" s="194">
        <f>+COS(E49)*C49</f>
        <v>3.2498655849402871</v>
      </c>
      <c r="G49" s="194"/>
      <c r="H49" s="194">
        <f>+SIN(E49)*C49</f>
        <v>-0.57303898630087025</v>
      </c>
      <c r="I49" s="194"/>
      <c r="K49" s="260"/>
      <c r="L49" s="263"/>
      <c r="M49" s="260">
        <f>+L50-L48</f>
        <v>0</v>
      </c>
      <c r="N49" s="263">
        <f>+M26</f>
        <v>0</v>
      </c>
      <c r="O49" s="194">
        <f>+N49*(O$35/180)</f>
        <v>0</v>
      </c>
      <c r="P49" s="194">
        <f>+COS(O49)*M49</f>
        <v>0</v>
      </c>
      <c r="Q49" s="194"/>
      <c r="R49" s="194">
        <f>+SIN(O49)*M49</f>
        <v>0</v>
      </c>
      <c r="S49" s="194"/>
      <c r="U49" s="260"/>
      <c r="V49" s="263"/>
      <c r="W49" s="260">
        <f>+V50-V48</f>
        <v>0</v>
      </c>
      <c r="X49" s="263">
        <f>+W26</f>
        <v>0</v>
      </c>
      <c r="Y49" s="194">
        <f>+X49*(Y$35/180)</f>
        <v>0</v>
      </c>
      <c r="Z49" s="194">
        <f>+COS(Y49)*W49</f>
        <v>0</v>
      </c>
      <c r="AA49" s="194"/>
      <c r="AB49" s="194">
        <f>+SIN(Y49)*W49</f>
        <v>0</v>
      </c>
      <c r="AC49" s="194"/>
      <c r="AE49" s="260"/>
      <c r="AF49" s="263"/>
      <c r="AG49" s="260">
        <f>+AF50-AF48</f>
        <v>0</v>
      </c>
      <c r="AH49" s="263">
        <f>+AG26</f>
        <v>0</v>
      </c>
      <c r="AI49" s="194">
        <f>+AH49*(AI$35/180)</f>
        <v>0</v>
      </c>
      <c r="AJ49" s="194">
        <f>+COS(AI49)*AG49</f>
        <v>0</v>
      </c>
      <c r="AK49" s="194"/>
      <c r="AL49" s="194">
        <f>+SIN(AI49)*AG49</f>
        <v>0</v>
      </c>
      <c r="AM49" s="194"/>
      <c r="AO49" s="260"/>
      <c r="AP49" s="263"/>
      <c r="AQ49" s="260">
        <f>+AP50-AP48</f>
        <v>0</v>
      </c>
      <c r="AR49" s="263">
        <f>+AQ26</f>
        <v>0</v>
      </c>
      <c r="AS49" s="194">
        <f>+AR49*(AS$35/180)</f>
        <v>0</v>
      </c>
      <c r="AT49" s="194">
        <f>+COS(AS49)*AQ49</f>
        <v>0</v>
      </c>
      <c r="AU49" s="194"/>
      <c r="AV49" s="194">
        <f>+SIN(AS49)*AQ49</f>
        <v>0</v>
      </c>
      <c r="AW49" s="194"/>
      <c r="AY49" s="260"/>
      <c r="AZ49" s="263"/>
      <c r="BA49" s="260">
        <f>+AZ50-AZ48</f>
        <v>1.0999999999999979</v>
      </c>
      <c r="BB49" s="263">
        <f>+BA26</f>
        <v>-21</v>
      </c>
      <c r="BC49" s="194">
        <f>+BB49*(BC$35/180)</f>
        <v>-0.36651914291880922</v>
      </c>
      <c r="BD49" s="194">
        <f>+COS(BC49)*BA49</f>
        <v>1.0269384691469199</v>
      </c>
      <c r="BE49" s="194"/>
      <c r="BF49" s="194">
        <f>+SIN(BC49)*BA49</f>
        <v>-0.39420474449982951</v>
      </c>
      <c r="BG49" s="194"/>
      <c r="BI49" s="260"/>
      <c r="BJ49" s="263"/>
      <c r="BK49" s="260">
        <f>+BJ50-BJ48</f>
        <v>-17.399999999999999</v>
      </c>
      <c r="BL49" s="263">
        <f>+BK26</f>
        <v>0</v>
      </c>
      <c r="BM49" s="194">
        <f>+BL49*(BM$35/180)</f>
        <v>0</v>
      </c>
      <c r="BN49" s="194">
        <f>+COS(BM49)*BK49</f>
        <v>-17.399999999999999</v>
      </c>
      <c r="BO49" s="194"/>
      <c r="BP49" s="194">
        <f>+SIN(BM49)*BK49</f>
        <v>0</v>
      </c>
      <c r="BQ49" s="194"/>
      <c r="BS49" s="260"/>
      <c r="BT49" s="263"/>
      <c r="BU49" s="260">
        <f>+BT50-BT48</f>
        <v>-19.260000000000002</v>
      </c>
      <c r="BV49" s="263">
        <f>+BU26</f>
        <v>0</v>
      </c>
      <c r="BW49" s="194">
        <f>+BV49*(BW$35/180)</f>
        <v>0</v>
      </c>
      <c r="BX49" s="194">
        <f>+COS(BW49)*BU49</f>
        <v>-19.260000000000002</v>
      </c>
      <c r="BY49" s="194"/>
      <c r="BZ49" s="194">
        <f>+SIN(BW49)*BU49</f>
        <v>0</v>
      </c>
      <c r="CA49" s="194"/>
      <c r="CC49" s="260"/>
      <c r="CD49" s="263"/>
      <c r="CE49" s="260">
        <f>+CD50-CD48</f>
        <v>0.10000000000000142</v>
      </c>
      <c r="CF49" s="263">
        <f>+CE26</f>
        <v>-9</v>
      </c>
      <c r="CG49" s="194">
        <f>+CF49*(CG$35/180)</f>
        <v>-0.15707963267948966</v>
      </c>
      <c r="CH49" s="194">
        <f>+COS(CG49)*CE49</f>
        <v>9.8768834059515184E-2</v>
      </c>
      <c r="CI49" s="194"/>
      <c r="CJ49" s="194">
        <f>+SIN(CG49)*CE49</f>
        <v>-1.5643446504023308E-2</v>
      </c>
      <c r="CK49" s="194"/>
      <c r="CN49" s="260"/>
      <c r="CO49" s="263"/>
      <c r="CP49" s="260">
        <f>+CO50-CO48</f>
        <v>1.8999999999999986</v>
      </c>
      <c r="CQ49" s="263">
        <f>+CP26</f>
        <v>5</v>
      </c>
      <c r="CR49" s="194">
        <f>+CQ49*(CR$35/180)</f>
        <v>8.7266462599716474E-2</v>
      </c>
      <c r="CS49" s="194">
        <f>+COS(CR49)*CP49</f>
        <v>1.8927699263743152</v>
      </c>
      <c r="CT49" s="194"/>
      <c r="CU49" s="194">
        <f>+SIN(CR49)*CP49</f>
        <v>0.1655959112205504</v>
      </c>
      <c r="CV49" s="194"/>
      <c r="CX49" s="260"/>
      <c r="CY49" s="263"/>
      <c r="CZ49" s="260">
        <f>+CY50-CY48</f>
        <v>-11.9</v>
      </c>
      <c r="DA49" s="263">
        <f>+CZ26</f>
        <v>0</v>
      </c>
      <c r="DB49" s="194">
        <f>+DA49*(DB$35/180)</f>
        <v>0</v>
      </c>
      <c r="DC49" s="194">
        <f>+COS(DB49)*CZ49</f>
        <v>-11.9</v>
      </c>
      <c r="DD49" s="194"/>
      <c r="DE49" s="194">
        <f>+SIN(DB49)*CZ49</f>
        <v>0</v>
      </c>
      <c r="DF49" s="194"/>
      <c r="DH49" s="260"/>
      <c r="DI49" s="263"/>
      <c r="DJ49" s="260">
        <f>+DI50-DI48</f>
        <v>-15.38</v>
      </c>
      <c r="DK49" s="263">
        <f>+DJ26</f>
        <v>0</v>
      </c>
      <c r="DL49" s="194">
        <f>+DK49*(DL$35/180)</f>
        <v>0</v>
      </c>
      <c r="DM49" s="194">
        <f>+COS(DL49)*DJ49</f>
        <v>-15.38</v>
      </c>
      <c r="DN49" s="194"/>
      <c r="DO49" s="194">
        <f>+SIN(DL49)*DJ49</f>
        <v>0</v>
      </c>
      <c r="DP49" s="194"/>
      <c r="DR49" s="260"/>
      <c r="DS49" s="263"/>
      <c r="DT49" s="260">
        <f>+DS50-DS48</f>
        <v>-17.899999999999999</v>
      </c>
      <c r="DU49" s="263">
        <f>+DT26</f>
        <v>0</v>
      </c>
      <c r="DV49" s="194">
        <f>+DU49*(DV$35/180)</f>
        <v>0</v>
      </c>
      <c r="DW49" s="194">
        <f>+COS(DV49)*DT49</f>
        <v>-17.899999999999999</v>
      </c>
      <c r="DX49" s="194"/>
      <c r="DY49" s="194">
        <f>+SIN(DV49)*DT49</f>
        <v>0</v>
      </c>
      <c r="DZ49" s="194"/>
    </row>
    <row r="50" spans="1:130" x14ac:dyDescent="0.2">
      <c r="A50" s="260">
        <v>8</v>
      </c>
      <c r="B50" s="263">
        <f>+B27</f>
        <v>12</v>
      </c>
      <c r="D50" s="263"/>
      <c r="E50" s="194"/>
      <c r="F50" s="194"/>
      <c r="G50" s="194">
        <f>+G48+F49</f>
        <v>11.822223369013287</v>
      </c>
      <c r="H50" s="194"/>
      <c r="I50" s="194">
        <f>+I48+H49</f>
        <v>-1.5109677661594574</v>
      </c>
      <c r="K50" s="260">
        <v>8</v>
      </c>
      <c r="L50" s="263">
        <f>+L27</f>
        <v>0</v>
      </c>
      <c r="N50" s="263"/>
      <c r="O50" s="194"/>
      <c r="P50" s="194"/>
      <c r="Q50" s="194">
        <f>+Q48+P49</f>
        <v>-0.22011836344939262</v>
      </c>
      <c r="R50" s="194"/>
      <c r="S50" s="194">
        <f>+S48+R49</f>
        <v>-0.88297595395255901</v>
      </c>
      <c r="U50" s="260">
        <v>8</v>
      </c>
      <c r="V50" s="263">
        <f>+V27</f>
        <v>0</v>
      </c>
      <c r="X50" s="263"/>
      <c r="Y50" s="194"/>
      <c r="Z50" s="194"/>
      <c r="AA50" s="194">
        <f>+AA48+Z49</f>
        <v>-5.5865232404938681E-2</v>
      </c>
      <c r="AB50" s="194"/>
      <c r="AC50" s="194">
        <f>+AC48+AB49</f>
        <v>-0.63892341684291665</v>
      </c>
      <c r="AE50" s="260">
        <v>8</v>
      </c>
      <c r="AF50" s="263">
        <f>+AF27</f>
        <v>0</v>
      </c>
      <c r="AH50" s="263"/>
      <c r="AI50" s="194"/>
      <c r="AJ50" s="194"/>
      <c r="AK50" s="194">
        <f>+AK48+AJ49</f>
        <v>-8.9634257227972469E-2</v>
      </c>
      <c r="AL50" s="194"/>
      <c r="AM50" s="194">
        <f>+AM48+AL49</f>
        <v>-1.0245242482348886</v>
      </c>
      <c r="AO50" s="260">
        <v>8</v>
      </c>
      <c r="AP50" s="263">
        <f>+AP27</f>
        <v>0</v>
      </c>
      <c r="AR50" s="263"/>
      <c r="AS50" s="194"/>
      <c r="AT50" s="194"/>
      <c r="AU50" s="194">
        <f>+AU48+AT49</f>
        <v>-4.0911842590661607E-2</v>
      </c>
      <c r="AV50" s="194"/>
      <c r="AW50" s="194">
        <f>+AW48+AV49</f>
        <v>-0.6593553701692817</v>
      </c>
      <c r="AY50" s="260">
        <v>8</v>
      </c>
      <c r="AZ50" s="263">
        <f>+AZ27</f>
        <v>19.7</v>
      </c>
      <c r="BB50" s="263"/>
      <c r="BC50" s="194"/>
      <c r="BD50" s="194"/>
      <c r="BE50" s="194">
        <f>+BE48+BD49</f>
        <v>19.543599402349582</v>
      </c>
      <c r="BF50" s="194"/>
      <c r="BG50" s="194">
        <f>+BG48+BF49</f>
        <v>-0.96608871110695893</v>
      </c>
      <c r="BI50" s="260">
        <v>8</v>
      </c>
      <c r="BJ50" s="263">
        <f>+BJ27</f>
        <v>0</v>
      </c>
      <c r="BL50" s="263"/>
      <c r="BM50" s="194"/>
      <c r="BN50" s="194"/>
      <c r="BO50" s="194">
        <f>+BO48+BN49</f>
        <v>-8.3690018791838128E-2</v>
      </c>
      <c r="BP50" s="194"/>
      <c r="BQ50" s="194">
        <f>+BQ48+BP49</f>
        <v>-0.52708937938035638</v>
      </c>
      <c r="BS50" s="260">
        <v>8</v>
      </c>
      <c r="BT50" s="263">
        <f>+BT27</f>
        <v>0</v>
      </c>
      <c r="BV50" s="263"/>
      <c r="BW50" s="194"/>
      <c r="BX50" s="194"/>
      <c r="BY50" s="194">
        <f>+BY48+BX49</f>
        <v>-9.0309715017312442E-2</v>
      </c>
      <c r="BZ50" s="194"/>
      <c r="CA50" s="194">
        <f>+CA48+BZ49</f>
        <v>-1.1445816663769919</v>
      </c>
      <c r="CC50" s="260">
        <v>8</v>
      </c>
      <c r="CD50" s="263">
        <f>+CD27</f>
        <v>24.8</v>
      </c>
      <c r="CF50" s="263"/>
      <c r="CG50" s="194"/>
      <c r="CH50" s="194"/>
      <c r="CI50" s="194">
        <f>+CI48+CH49</f>
        <v>24.661099647778521</v>
      </c>
      <c r="CJ50" s="194"/>
      <c r="CK50" s="194">
        <f>+CK48+CJ49</f>
        <v>-0.84837114471385455</v>
      </c>
      <c r="CN50" s="260">
        <v>8</v>
      </c>
      <c r="CO50" s="263">
        <f>+CO27</f>
        <v>19</v>
      </c>
      <c r="CQ50" s="263"/>
      <c r="CR50" s="194"/>
      <c r="CS50" s="194"/>
      <c r="CT50" s="194">
        <f>+CT48+CS49</f>
        <v>18.589159471203878</v>
      </c>
      <c r="CU50" s="194"/>
      <c r="CV50" s="194">
        <f>+CV48+CU49</f>
        <v>-1.8177375823962878</v>
      </c>
      <c r="CX50" s="260">
        <v>8</v>
      </c>
      <c r="CY50" s="263">
        <f>+CY27</f>
        <v>0</v>
      </c>
      <c r="DA50" s="263"/>
      <c r="DB50" s="194"/>
      <c r="DC50" s="194"/>
      <c r="DD50" s="194">
        <f>+DD48+DC49</f>
        <v>-9.8008817490656597E-2</v>
      </c>
      <c r="DE50" s="194"/>
      <c r="DF50" s="194">
        <f>+DF48+DE49</f>
        <v>-1.2337643616121072</v>
      </c>
      <c r="DH50" s="260">
        <v>8</v>
      </c>
      <c r="DI50" s="263">
        <f>+DI27</f>
        <v>0</v>
      </c>
      <c r="DK50" s="263"/>
      <c r="DL50" s="194"/>
      <c r="DM50" s="194"/>
      <c r="DN50" s="194">
        <f>+DN48+DM49</f>
        <v>-0.10779143583545192</v>
      </c>
      <c r="DO50" s="194"/>
      <c r="DP50" s="194">
        <f>+DP48+DO49</f>
        <v>-0.21560052806362662</v>
      </c>
      <c r="DR50" s="260">
        <v>8</v>
      </c>
      <c r="DS50" s="263">
        <f>+DS27</f>
        <v>0</v>
      </c>
      <c r="DU50" s="263"/>
      <c r="DV50" s="194"/>
      <c r="DW50" s="194"/>
      <c r="DX50" s="194">
        <f>+DX48+DW49</f>
        <v>-2.1644768767195508</v>
      </c>
      <c r="DY50" s="194"/>
      <c r="DZ50" s="194">
        <f>+DZ48+DY49</f>
        <v>-1.9840986832563949</v>
      </c>
    </row>
    <row r="51" spans="1:130" x14ac:dyDescent="0.2">
      <c r="A51" s="260"/>
      <c r="B51" s="263"/>
      <c r="C51" s="260">
        <f>+B52-B50</f>
        <v>2.6999999999999993</v>
      </c>
      <c r="D51" s="263">
        <f>+C27</f>
        <v>-10</v>
      </c>
      <c r="E51" s="194">
        <f>+D51*(E$35/180)</f>
        <v>-0.17453292519943295</v>
      </c>
      <c r="F51" s="194">
        <f>+COS(E51)*C51</f>
        <v>2.6589809331329608</v>
      </c>
      <c r="G51" s="194"/>
      <c r="H51" s="194">
        <f>+SIN(E51)*C51</f>
        <v>-0.4688500797007118</v>
      </c>
      <c r="I51" s="194"/>
      <c r="K51" s="260"/>
      <c r="L51" s="263"/>
      <c r="M51" s="260">
        <f>+L52-L50</f>
        <v>0</v>
      </c>
      <c r="N51" s="263">
        <f>+M27</f>
        <v>0</v>
      </c>
      <c r="O51" s="194">
        <f>+N51*(O$35/180)</f>
        <v>0</v>
      </c>
      <c r="P51" s="194">
        <f>+COS(O51)*M51</f>
        <v>0</v>
      </c>
      <c r="Q51" s="194"/>
      <c r="R51" s="194">
        <f>+SIN(O51)*M51</f>
        <v>0</v>
      </c>
      <c r="S51" s="194"/>
      <c r="U51" s="260"/>
      <c r="V51" s="263"/>
      <c r="W51" s="260">
        <f>+V52-V50</f>
        <v>0</v>
      </c>
      <c r="X51" s="263">
        <f>+W27</f>
        <v>0</v>
      </c>
      <c r="Y51" s="194">
        <f>+X51*(Y$35/180)</f>
        <v>0</v>
      </c>
      <c r="Z51" s="194">
        <f>+COS(Y51)*W51</f>
        <v>0</v>
      </c>
      <c r="AA51" s="194"/>
      <c r="AB51" s="194">
        <f>+SIN(Y51)*W51</f>
        <v>0</v>
      </c>
      <c r="AC51" s="194"/>
      <c r="AE51" s="260"/>
      <c r="AF51" s="263"/>
      <c r="AG51" s="260">
        <f>+AF52-AF50</f>
        <v>0</v>
      </c>
      <c r="AH51" s="263">
        <f>+AG27</f>
        <v>0</v>
      </c>
      <c r="AI51" s="194">
        <f>+AH51*(AI$35/180)</f>
        <v>0</v>
      </c>
      <c r="AJ51" s="194">
        <f>+COS(AI51)*AG51</f>
        <v>0</v>
      </c>
      <c r="AK51" s="194"/>
      <c r="AL51" s="194">
        <f>+SIN(AI51)*AG51</f>
        <v>0</v>
      </c>
      <c r="AM51" s="194"/>
      <c r="AO51" s="260"/>
      <c r="AP51" s="263"/>
      <c r="AQ51" s="260">
        <f>+AP52-AP50</f>
        <v>0</v>
      </c>
      <c r="AR51" s="263">
        <f>+AQ27</f>
        <v>0</v>
      </c>
      <c r="AS51" s="194">
        <f>+AR51*(AS$35/180)</f>
        <v>0</v>
      </c>
      <c r="AT51" s="194">
        <f>+COS(AS51)*AQ51</f>
        <v>0</v>
      </c>
      <c r="AU51" s="194"/>
      <c r="AV51" s="194">
        <f>+SIN(AS51)*AQ51</f>
        <v>0</v>
      </c>
      <c r="AW51" s="194"/>
      <c r="AY51" s="260"/>
      <c r="AZ51" s="263"/>
      <c r="BA51" s="260">
        <f>+AZ52-AZ50</f>
        <v>-19.7</v>
      </c>
      <c r="BB51" s="263">
        <f>+BA27</f>
        <v>0</v>
      </c>
      <c r="BC51" s="194">
        <f>+BB51*(BC$35/180)</f>
        <v>0</v>
      </c>
      <c r="BD51" s="194">
        <f>+COS(BC51)*BA51</f>
        <v>-19.7</v>
      </c>
      <c r="BE51" s="194"/>
      <c r="BF51" s="194">
        <f>+SIN(BC51)*BA51</f>
        <v>0</v>
      </c>
      <c r="BG51" s="194"/>
      <c r="BI51" s="260"/>
      <c r="BJ51" s="263"/>
      <c r="BK51" s="260">
        <f>+BJ52-BJ50</f>
        <v>0</v>
      </c>
      <c r="BL51" s="263">
        <f>+BK27</f>
        <v>0</v>
      </c>
      <c r="BM51" s="194">
        <f>+BL51*(BM$35/180)</f>
        <v>0</v>
      </c>
      <c r="BN51" s="194">
        <f>+COS(BM51)*BK51</f>
        <v>0</v>
      </c>
      <c r="BO51" s="194"/>
      <c r="BP51" s="194">
        <f>+SIN(BM51)*BK51</f>
        <v>0</v>
      </c>
      <c r="BQ51" s="194"/>
      <c r="BS51" s="260"/>
      <c r="BT51" s="263"/>
      <c r="BU51" s="260">
        <f>+BT52-BT50</f>
        <v>0</v>
      </c>
      <c r="BV51" s="263">
        <f>+BU27</f>
        <v>0</v>
      </c>
      <c r="BW51" s="194">
        <f>+BV51*(BW$35/180)</f>
        <v>0</v>
      </c>
      <c r="BX51" s="194">
        <f>+COS(BW51)*BU51</f>
        <v>0</v>
      </c>
      <c r="BY51" s="194"/>
      <c r="BZ51" s="194">
        <f>+SIN(BW51)*BU51</f>
        <v>0</v>
      </c>
      <c r="CA51" s="194"/>
      <c r="CC51" s="260"/>
      <c r="CD51" s="263"/>
      <c r="CE51" s="260">
        <f>+CD52-CD50</f>
        <v>-24.8</v>
      </c>
      <c r="CF51" s="263">
        <f>+CE27</f>
        <v>0</v>
      </c>
      <c r="CG51" s="194">
        <f>+CF51*(CG$35/180)</f>
        <v>0</v>
      </c>
      <c r="CH51" s="194">
        <f>+COS(CG51)*CE51</f>
        <v>-24.8</v>
      </c>
      <c r="CI51" s="194"/>
      <c r="CJ51" s="194">
        <f>+SIN(CG51)*CE51</f>
        <v>0</v>
      </c>
      <c r="CK51" s="194"/>
      <c r="CN51" s="260"/>
      <c r="CO51" s="263"/>
      <c r="CP51" s="260">
        <f>+CO52-CO50</f>
        <v>6.8000000000000007</v>
      </c>
      <c r="CQ51" s="263">
        <f>+CP27</f>
        <v>-20</v>
      </c>
      <c r="CR51" s="194">
        <f>+CQ51*(CR$35/180)</f>
        <v>-0.3490658503988659</v>
      </c>
      <c r="CS51" s="194">
        <f>+COS(CR51)*CP51</f>
        <v>6.3899098213441778</v>
      </c>
      <c r="CT51" s="194"/>
      <c r="CU51" s="194">
        <f>+SIN(CR51)*CP51</f>
        <v>-2.3257369746145473</v>
      </c>
      <c r="CV51" s="194"/>
      <c r="CX51" s="260"/>
      <c r="CY51" s="263"/>
      <c r="CZ51" s="260">
        <f>+CY52-CY50</f>
        <v>0</v>
      </c>
      <c r="DA51" s="263">
        <f>+CZ27</f>
        <v>0</v>
      </c>
      <c r="DB51" s="194">
        <f>+DA51*(DB$35/180)</f>
        <v>0</v>
      </c>
      <c r="DC51" s="194">
        <f>+COS(DB51)*CZ51</f>
        <v>0</v>
      </c>
      <c r="DD51" s="194"/>
      <c r="DE51" s="194">
        <f>+SIN(DB51)*CZ51</f>
        <v>0</v>
      </c>
      <c r="DF51" s="194"/>
      <c r="DH51" s="260"/>
      <c r="DI51" s="263"/>
      <c r="DJ51" s="260">
        <f>+DI52-DI50</f>
        <v>0</v>
      </c>
      <c r="DK51" s="263">
        <f>+DJ27</f>
        <v>0</v>
      </c>
      <c r="DL51" s="194">
        <f>+DK51*(DL$35/180)</f>
        <v>0</v>
      </c>
      <c r="DM51" s="194">
        <f>+COS(DL51)*DJ51</f>
        <v>0</v>
      </c>
      <c r="DN51" s="194"/>
      <c r="DO51" s="194">
        <f>+SIN(DL51)*DJ51</f>
        <v>0</v>
      </c>
      <c r="DP51" s="194"/>
      <c r="DR51" s="260"/>
      <c r="DS51" s="263"/>
      <c r="DT51" s="260">
        <f>+DS52-DS50</f>
        <v>0</v>
      </c>
      <c r="DU51" s="263">
        <f>+DT27</f>
        <v>0</v>
      </c>
      <c r="DV51" s="194">
        <f>+DU51*(DV$35/180)</f>
        <v>0</v>
      </c>
      <c r="DW51" s="194">
        <f>+COS(DV51)*DT51</f>
        <v>0</v>
      </c>
      <c r="DX51" s="194"/>
      <c r="DY51" s="194">
        <f>+SIN(DV51)*DT51</f>
        <v>0</v>
      </c>
      <c r="DZ51" s="194"/>
    </row>
    <row r="52" spans="1:130" x14ac:dyDescent="0.2">
      <c r="A52" s="260">
        <v>9</v>
      </c>
      <c r="B52" s="263">
        <f>+B28</f>
        <v>14.7</v>
      </c>
      <c r="D52" s="263"/>
      <c r="E52" s="194"/>
      <c r="F52" s="194"/>
      <c r="G52" s="194">
        <f>+G50+F51</f>
        <v>14.481204302146248</v>
      </c>
      <c r="H52" s="194"/>
      <c r="I52" s="194">
        <f>+I50+H51</f>
        <v>-1.9798178458601692</v>
      </c>
      <c r="K52" s="260">
        <v>9</v>
      </c>
      <c r="L52" s="263">
        <f>+L28</f>
        <v>0</v>
      </c>
      <c r="N52" s="263"/>
      <c r="O52" s="194"/>
      <c r="P52" s="194"/>
      <c r="Q52" s="194">
        <f>+Q50+P51</f>
        <v>-0.22011836344939262</v>
      </c>
      <c r="R52" s="194"/>
      <c r="S52" s="194">
        <f>+S50+R51</f>
        <v>-0.88297595395255901</v>
      </c>
      <c r="U52" s="260">
        <v>9</v>
      </c>
      <c r="V52" s="263">
        <f>+V28</f>
        <v>0</v>
      </c>
      <c r="X52" s="263"/>
      <c r="Y52" s="194"/>
      <c r="Z52" s="194"/>
      <c r="AA52" s="194">
        <f>+AA50+Z51</f>
        <v>-5.5865232404938681E-2</v>
      </c>
      <c r="AB52" s="194"/>
      <c r="AC52" s="194">
        <f>+AC50+AB51</f>
        <v>-0.63892341684291665</v>
      </c>
      <c r="AE52" s="260">
        <v>9</v>
      </c>
      <c r="AF52" s="263">
        <f>+AF28</f>
        <v>0</v>
      </c>
      <c r="AH52" s="263"/>
      <c r="AI52" s="194"/>
      <c r="AJ52" s="194"/>
      <c r="AK52" s="194">
        <f>+AK50+AJ51</f>
        <v>-8.9634257227972469E-2</v>
      </c>
      <c r="AL52" s="194"/>
      <c r="AM52" s="194">
        <f>+AM50+AL51</f>
        <v>-1.0245242482348886</v>
      </c>
      <c r="AO52" s="260">
        <v>9</v>
      </c>
      <c r="AP52" s="263">
        <f>+AP28</f>
        <v>0</v>
      </c>
      <c r="AR52" s="263"/>
      <c r="AS52" s="194"/>
      <c r="AT52" s="194"/>
      <c r="AU52" s="194">
        <f>+AU50+AT51</f>
        <v>-4.0911842590661607E-2</v>
      </c>
      <c r="AV52" s="194"/>
      <c r="AW52" s="194">
        <f>+AW50+AV51</f>
        <v>-0.6593553701692817</v>
      </c>
      <c r="AY52" s="260">
        <v>9</v>
      </c>
      <c r="AZ52" s="263">
        <f>+AZ28</f>
        <v>0</v>
      </c>
      <c r="BB52" s="263"/>
      <c r="BC52" s="194"/>
      <c r="BD52" s="194"/>
      <c r="BE52" s="194">
        <f>+BE50+BD51</f>
        <v>-0.15640059765041769</v>
      </c>
      <c r="BF52" s="194"/>
      <c r="BG52" s="194">
        <f>+BG50+BF51</f>
        <v>-0.96608871110695893</v>
      </c>
      <c r="BI52" s="260">
        <v>9</v>
      </c>
      <c r="BJ52" s="263">
        <f>+BJ28</f>
        <v>0</v>
      </c>
      <c r="BL52" s="263"/>
      <c r="BM52" s="194"/>
      <c r="BN52" s="194"/>
      <c r="BO52" s="194">
        <f>+BO50+BN51</f>
        <v>-8.3690018791838128E-2</v>
      </c>
      <c r="BP52" s="194"/>
      <c r="BQ52" s="194">
        <f>+BQ50+BP51</f>
        <v>-0.52708937938035638</v>
      </c>
      <c r="BS52" s="260">
        <v>9</v>
      </c>
      <c r="BT52" s="263">
        <f>+BT28</f>
        <v>0</v>
      </c>
      <c r="BV52" s="263"/>
      <c r="BW52" s="194"/>
      <c r="BX52" s="194"/>
      <c r="BY52" s="194">
        <f>+BY50+BX51</f>
        <v>-9.0309715017312442E-2</v>
      </c>
      <c r="BZ52" s="194"/>
      <c r="CA52" s="194">
        <f>+CA50+BZ51</f>
        <v>-1.1445816663769919</v>
      </c>
      <c r="CC52" s="260">
        <v>9</v>
      </c>
      <c r="CD52" s="263">
        <f>+CD28</f>
        <v>0</v>
      </c>
      <c r="CF52" s="263"/>
      <c r="CG52" s="194"/>
      <c r="CH52" s="194"/>
      <c r="CI52" s="194">
        <f>+CI50+CH51</f>
        <v>-0.13890035222148001</v>
      </c>
      <c r="CJ52" s="194"/>
      <c r="CK52" s="194">
        <f>+CK50+CJ51</f>
        <v>-0.84837114471385455</v>
      </c>
      <c r="CN52" s="260">
        <v>9</v>
      </c>
      <c r="CO52" s="263">
        <f>+CO28</f>
        <v>25.8</v>
      </c>
      <c r="CQ52" s="263"/>
      <c r="CR52" s="194"/>
      <c r="CS52" s="194"/>
      <c r="CT52" s="194">
        <f>+CT50+CS51</f>
        <v>24.979069292548054</v>
      </c>
      <c r="CU52" s="194"/>
      <c r="CV52" s="194">
        <f>+CV50+CU51</f>
        <v>-4.1434745570108351</v>
      </c>
      <c r="CX52" s="260">
        <v>9</v>
      </c>
      <c r="CY52" s="263">
        <f>+CY28</f>
        <v>0</v>
      </c>
      <c r="DA52" s="263"/>
      <c r="DB52" s="194"/>
      <c r="DC52" s="194"/>
      <c r="DD52" s="194">
        <f>+DD50+DC51</f>
        <v>-9.8008817490656597E-2</v>
      </c>
      <c r="DE52" s="194"/>
      <c r="DF52" s="194">
        <f>+DF50+DE51</f>
        <v>-1.2337643616121072</v>
      </c>
      <c r="DH52" s="260">
        <v>9</v>
      </c>
      <c r="DI52" s="263">
        <f>+DI28</f>
        <v>0</v>
      </c>
      <c r="DK52" s="263"/>
      <c r="DL52" s="194"/>
      <c r="DM52" s="194"/>
      <c r="DN52" s="194">
        <f>+DN50+DM51</f>
        <v>-0.10779143583545192</v>
      </c>
      <c r="DO52" s="194"/>
      <c r="DP52" s="194">
        <f>+DP50+DO51</f>
        <v>-0.21560052806362662</v>
      </c>
      <c r="DR52" s="260">
        <v>9</v>
      </c>
      <c r="DS52" s="263">
        <f>+DS28</f>
        <v>0</v>
      </c>
      <c r="DU52" s="263"/>
      <c r="DV52" s="194"/>
      <c r="DW52" s="194"/>
      <c r="DX52" s="194">
        <f>+DX50+DW51</f>
        <v>-2.1644768767195508</v>
      </c>
      <c r="DY52" s="194"/>
      <c r="DZ52" s="194">
        <f>+DZ50+DY51</f>
        <v>-1.9840986832563949</v>
      </c>
    </row>
    <row r="53" spans="1:130" x14ac:dyDescent="0.2">
      <c r="A53" s="260"/>
      <c r="B53" s="263"/>
      <c r="C53" s="260">
        <f>+B54-B52</f>
        <v>0.30000000000000071</v>
      </c>
      <c r="D53" s="263">
        <f>+C28</f>
        <v>0</v>
      </c>
      <c r="E53" s="194">
        <f>+D53*(E$35/180)</f>
        <v>0</v>
      </c>
      <c r="F53" s="194">
        <f>+COS(E53)*C53</f>
        <v>0.30000000000000071</v>
      </c>
      <c r="G53" s="194"/>
      <c r="H53" s="194">
        <f>+SIN(E53)*C53</f>
        <v>0</v>
      </c>
      <c r="I53" s="194"/>
      <c r="K53" s="260"/>
      <c r="L53" s="263"/>
      <c r="M53" s="260">
        <f>+L54-L52</f>
        <v>0</v>
      </c>
      <c r="N53" s="263">
        <f>+M28</f>
        <v>0</v>
      </c>
      <c r="O53" s="194">
        <f>+N53*(O$35/180)</f>
        <v>0</v>
      </c>
      <c r="P53" s="194">
        <f>+COS(O53)*M53</f>
        <v>0</v>
      </c>
      <c r="Q53" s="194"/>
      <c r="R53" s="194">
        <f>+SIN(O53)*M53</f>
        <v>0</v>
      </c>
      <c r="S53" s="194"/>
      <c r="U53" s="260"/>
      <c r="V53" s="263"/>
      <c r="W53" s="260">
        <f>+V54-V52</f>
        <v>0</v>
      </c>
      <c r="X53" s="263">
        <f>+W28</f>
        <v>0</v>
      </c>
      <c r="Y53" s="194">
        <f>+X53*(Y$35/180)</f>
        <v>0</v>
      </c>
      <c r="Z53" s="194">
        <f>+COS(Y53)*W53</f>
        <v>0</v>
      </c>
      <c r="AA53" s="194"/>
      <c r="AB53" s="194">
        <f>+SIN(Y53)*W53</f>
        <v>0</v>
      </c>
      <c r="AC53" s="194"/>
      <c r="AE53" s="260"/>
      <c r="AF53" s="263"/>
      <c r="AG53" s="260">
        <f>+AF54-AF52</f>
        <v>0</v>
      </c>
      <c r="AH53" s="263">
        <f>+AG28</f>
        <v>0</v>
      </c>
      <c r="AI53" s="194">
        <f>+AH53*(AI$35/180)</f>
        <v>0</v>
      </c>
      <c r="AJ53" s="194">
        <f>+COS(AI53)*AG53</f>
        <v>0</v>
      </c>
      <c r="AK53" s="194"/>
      <c r="AL53" s="194">
        <f>+SIN(AI53)*AG53</f>
        <v>0</v>
      </c>
      <c r="AM53" s="194"/>
      <c r="AO53" s="260"/>
      <c r="AP53" s="263"/>
      <c r="AQ53" s="260">
        <f>+AP54-AP52</f>
        <v>0</v>
      </c>
      <c r="AR53" s="263">
        <f>+AQ28</f>
        <v>0</v>
      </c>
      <c r="AS53" s="194">
        <f>+AR53*(AS$35/180)</f>
        <v>0</v>
      </c>
      <c r="AT53" s="194">
        <f>+COS(AS53)*AQ53</f>
        <v>0</v>
      </c>
      <c r="AU53" s="194"/>
      <c r="AV53" s="194">
        <f>+SIN(AS53)*AQ53</f>
        <v>0</v>
      </c>
      <c r="AW53" s="194"/>
      <c r="AY53" s="260"/>
      <c r="AZ53" s="263"/>
      <c r="BA53" s="260">
        <f>+AZ54-AZ52</f>
        <v>0</v>
      </c>
      <c r="BB53" s="263">
        <f>+BA28</f>
        <v>0</v>
      </c>
      <c r="BC53" s="194">
        <f>+BB53*(BC$35/180)</f>
        <v>0</v>
      </c>
      <c r="BD53" s="194">
        <f>+COS(BC53)*BA53</f>
        <v>0</v>
      </c>
      <c r="BE53" s="194"/>
      <c r="BF53" s="194">
        <f>+SIN(BC53)*BA53</f>
        <v>0</v>
      </c>
      <c r="BG53" s="194"/>
      <c r="BI53" s="260"/>
      <c r="BJ53" s="263"/>
      <c r="BK53" s="260">
        <f>+BJ54-BJ52</f>
        <v>0</v>
      </c>
      <c r="BL53" s="263">
        <f>+BK28</f>
        <v>0</v>
      </c>
      <c r="BM53" s="194">
        <f>+BL53*(BM$35/180)</f>
        <v>0</v>
      </c>
      <c r="BN53" s="194">
        <f>+COS(BM53)*BK53</f>
        <v>0</v>
      </c>
      <c r="BO53" s="194"/>
      <c r="BP53" s="194">
        <f>+SIN(BM53)*BK53</f>
        <v>0</v>
      </c>
      <c r="BQ53" s="194"/>
      <c r="BS53" s="260"/>
      <c r="BT53" s="263"/>
      <c r="BU53" s="260">
        <f>+BT54-BT52</f>
        <v>0</v>
      </c>
      <c r="BV53" s="263">
        <f>+BU28</f>
        <v>0</v>
      </c>
      <c r="BW53" s="194">
        <f>+BV53*(BW$35/180)</f>
        <v>0</v>
      </c>
      <c r="BX53" s="194">
        <f>+COS(BW53)*BU53</f>
        <v>0</v>
      </c>
      <c r="BY53" s="194"/>
      <c r="BZ53" s="194">
        <f>+SIN(BW53)*BU53</f>
        <v>0</v>
      </c>
      <c r="CA53" s="194"/>
      <c r="CC53" s="260"/>
      <c r="CD53" s="263"/>
      <c r="CE53" s="260">
        <f>+CD54-CD52</f>
        <v>0</v>
      </c>
      <c r="CF53" s="263">
        <f>+CE28</f>
        <v>0</v>
      </c>
      <c r="CG53" s="194">
        <f>+CF53*(CG$35/180)</f>
        <v>0</v>
      </c>
      <c r="CH53" s="194">
        <f>+COS(CG53)*CE53</f>
        <v>0</v>
      </c>
      <c r="CI53" s="194"/>
      <c r="CJ53" s="194">
        <f>+SIN(CG53)*CE53</f>
        <v>0</v>
      </c>
      <c r="CK53" s="194"/>
      <c r="CN53" s="260"/>
      <c r="CO53" s="263"/>
      <c r="CP53" s="260">
        <f>+CO54-CO52</f>
        <v>-25.8</v>
      </c>
      <c r="CQ53" s="263">
        <f>+CP28</f>
        <v>0</v>
      </c>
      <c r="CR53" s="194">
        <f>+CQ53*(CR$35/180)</f>
        <v>0</v>
      </c>
      <c r="CS53" s="194">
        <f>+COS(CR53)*CP53</f>
        <v>-25.8</v>
      </c>
      <c r="CT53" s="194"/>
      <c r="CU53" s="194">
        <f>+SIN(CR53)*CP53</f>
        <v>0</v>
      </c>
      <c r="CV53" s="194"/>
      <c r="CX53" s="260"/>
      <c r="CY53" s="263"/>
      <c r="CZ53" s="260">
        <f>+CY54-CY52</f>
        <v>0</v>
      </c>
      <c r="DA53" s="263">
        <f>+CZ28</f>
        <v>0</v>
      </c>
      <c r="DB53" s="194">
        <f>+DA53*(DB$35/180)</f>
        <v>0</v>
      </c>
      <c r="DC53" s="194">
        <f>+COS(DB53)*CZ53</f>
        <v>0</v>
      </c>
      <c r="DD53" s="194"/>
      <c r="DE53" s="194">
        <f>+SIN(DB53)*CZ53</f>
        <v>0</v>
      </c>
      <c r="DF53" s="194"/>
      <c r="DH53" s="260"/>
      <c r="DI53" s="263"/>
      <c r="DJ53" s="260">
        <f>+DI54-DI52</f>
        <v>0</v>
      </c>
      <c r="DK53" s="263">
        <f>+DJ28</f>
        <v>0</v>
      </c>
      <c r="DL53" s="194">
        <f>+DK53*(DL$35/180)</f>
        <v>0</v>
      </c>
      <c r="DM53" s="194">
        <f>+COS(DL53)*DJ53</f>
        <v>0</v>
      </c>
      <c r="DN53" s="194"/>
      <c r="DO53" s="194">
        <f>+SIN(DL53)*DJ53</f>
        <v>0</v>
      </c>
      <c r="DP53" s="194"/>
      <c r="DR53" s="260"/>
      <c r="DS53" s="263"/>
      <c r="DT53" s="260">
        <f>+DS54-DS52</f>
        <v>0</v>
      </c>
      <c r="DU53" s="263">
        <f>+DT28</f>
        <v>0</v>
      </c>
      <c r="DV53" s="194">
        <f>+DU53*(DV$35/180)</f>
        <v>0</v>
      </c>
      <c r="DW53" s="194">
        <f>+COS(DV53)*DT53</f>
        <v>0</v>
      </c>
      <c r="DX53" s="194"/>
      <c r="DY53" s="194">
        <f>+SIN(DV53)*DT53</f>
        <v>0</v>
      </c>
      <c r="DZ53" s="194"/>
    </row>
    <row r="54" spans="1:130" x14ac:dyDescent="0.2">
      <c r="A54" s="260">
        <v>10</v>
      </c>
      <c r="B54" s="263">
        <f>+B29</f>
        <v>15</v>
      </c>
      <c r="E54" s="194"/>
      <c r="F54" s="194"/>
      <c r="G54" s="194">
        <f>+G52+F53</f>
        <v>14.781204302146248</v>
      </c>
      <c r="H54" s="194"/>
      <c r="I54" s="194">
        <f>+I52+H53</f>
        <v>-1.9798178458601692</v>
      </c>
      <c r="K54" s="260">
        <v>10</v>
      </c>
      <c r="L54" s="263">
        <f>+L29</f>
        <v>0</v>
      </c>
      <c r="O54" s="194"/>
      <c r="P54" s="194"/>
      <c r="Q54" s="194">
        <f>+Q52+P53</f>
        <v>-0.22011836344939262</v>
      </c>
      <c r="R54" s="194"/>
      <c r="S54" s="194">
        <f>+S52+R53</f>
        <v>-0.88297595395255901</v>
      </c>
      <c r="U54" s="260">
        <v>10</v>
      </c>
      <c r="V54" s="263">
        <f>+V29</f>
        <v>0</v>
      </c>
      <c r="Y54" s="194"/>
      <c r="Z54" s="194"/>
      <c r="AA54" s="194">
        <f>+AA52+Z53</f>
        <v>-5.5865232404938681E-2</v>
      </c>
      <c r="AB54" s="194"/>
      <c r="AC54" s="194">
        <f>+AC52+AB53</f>
        <v>-0.63892341684291665</v>
      </c>
      <c r="AE54" s="260">
        <v>10</v>
      </c>
      <c r="AF54" s="263">
        <f>+AF29</f>
        <v>0</v>
      </c>
      <c r="AI54" s="194"/>
      <c r="AJ54" s="194"/>
      <c r="AK54" s="194">
        <f>+AK52+AJ53</f>
        <v>-8.9634257227972469E-2</v>
      </c>
      <c r="AL54" s="194"/>
      <c r="AM54" s="194">
        <f>+AM52+AL53</f>
        <v>-1.0245242482348886</v>
      </c>
      <c r="AO54" s="260">
        <v>10</v>
      </c>
      <c r="AP54" s="263">
        <f>+AP29</f>
        <v>0</v>
      </c>
      <c r="AS54" s="194"/>
      <c r="AT54" s="194"/>
      <c r="AU54" s="194">
        <f>+AU52+AT53</f>
        <v>-4.0911842590661607E-2</v>
      </c>
      <c r="AV54" s="194"/>
      <c r="AW54" s="194">
        <f>+AW52+AV53</f>
        <v>-0.6593553701692817</v>
      </c>
      <c r="AY54" s="260">
        <v>10</v>
      </c>
      <c r="AZ54" s="263">
        <f>+AZ29</f>
        <v>0</v>
      </c>
      <c r="BC54" s="194"/>
      <c r="BD54" s="194"/>
      <c r="BE54" s="194">
        <f>+BE52+BD53</f>
        <v>-0.15640059765041769</v>
      </c>
      <c r="BF54" s="194"/>
      <c r="BG54" s="194">
        <f>+BG52+BF53</f>
        <v>-0.96608871110695893</v>
      </c>
      <c r="BI54" s="260">
        <v>10</v>
      </c>
      <c r="BJ54" s="263">
        <f>+BJ29</f>
        <v>0</v>
      </c>
      <c r="BM54" s="194"/>
      <c r="BN54" s="194"/>
      <c r="BO54" s="194">
        <f>+BO52+BN53</f>
        <v>-8.3690018791838128E-2</v>
      </c>
      <c r="BP54" s="194"/>
      <c r="BQ54" s="194">
        <f>+BQ52+BP53</f>
        <v>-0.52708937938035638</v>
      </c>
      <c r="BS54" s="260">
        <v>10</v>
      </c>
      <c r="BT54" s="263">
        <f>+BT29</f>
        <v>0</v>
      </c>
      <c r="BW54" s="194"/>
      <c r="BX54" s="194"/>
      <c r="BY54" s="194">
        <f>+BY52+BX53</f>
        <v>-9.0309715017312442E-2</v>
      </c>
      <c r="BZ54" s="194"/>
      <c r="CA54" s="194">
        <f>+CA52+BZ53</f>
        <v>-1.1445816663769919</v>
      </c>
      <c r="CC54" s="260">
        <v>10</v>
      </c>
      <c r="CD54" s="263">
        <f>+CD29</f>
        <v>0</v>
      </c>
      <c r="CG54" s="194"/>
      <c r="CH54" s="194"/>
      <c r="CI54" s="194">
        <f>+CI52+CH53</f>
        <v>-0.13890035222148001</v>
      </c>
      <c r="CJ54" s="194"/>
      <c r="CK54" s="194">
        <f>+CK52+CJ53</f>
        <v>-0.84837114471385455</v>
      </c>
      <c r="CN54" s="260">
        <v>10</v>
      </c>
      <c r="CO54" s="263">
        <f>+CO29</f>
        <v>0</v>
      </c>
      <c r="CR54" s="194"/>
      <c r="CS54" s="194"/>
      <c r="CT54" s="194">
        <f>+CT52+CS53</f>
        <v>-0.82093070745194652</v>
      </c>
      <c r="CU54" s="194"/>
      <c r="CV54" s="194">
        <f>+CV52+CU53</f>
        <v>-4.1434745570108351</v>
      </c>
      <c r="CX54" s="260">
        <v>10</v>
      </c>
      <c r="CY54" s="263">
        <f>+CY29</f>
        <v>0</v>
      </c>
      <c r="DB54" s="194"/>
      <c r="DC54" s="194"/>
      <c r="DD54" s="194">
        <f>+DD52+DC53</f>
        <v>-9.8008817490656597E-2</v>
      </c>
      <c r="DE54" s="194"/>
      <c r="DF54" s="194">
        <f>+DF52+DE53</f>
        <v>-1.2337643616121072</v>
      </c>
      <c r="DH54" s="260">
        <v>10</v>
      </c>
      <c r="DI54" s="263">
        <f>+DI29</f>
        <v>0</v>
      </c>
      <c r="DL54" s="194"/>
      <c r="DM54" s="194"/>
      <c r="DN54" s="194">
        <f>+DN52+DM53</f>
        <v>-0.10779143583545192</v>
      </c>
      <c r="DO54" s="194"/>
      <c r="DP54" s="194">
        <f>+DP52+DO53</f>
        <v>-0.21560052806362662</v>
      </c>
      <c r="DR54" s="260">
        <v>10</v>
      </c>
      <c r="DS54" s="263">
        <f>+DS29</f>
        <v>0</v>
      </c>
      <c r="DV54" s="194"/>
      <c r="DW54" s="194"/>
      <c r="DX54" s="194">
        <f>+DX52+DW53</f>
        <v>-2.1644768767195508</v>
      </c>
      <c r="DY54" s="194"/>
      <c r="DZ54" s="194">
        <f>+DZ52+DY53</f>
        <v>-1.9840986832563949</v>
      </c>
    </row>
    <row r="55" spans="1:130" x14ac:dyDescent="0.2">
      <c r="A55" s="260"/>
      <c r="C55" s="260">
        <f>+B56-B54</f>
        <v>0</v>
      </c>
      <c r="D55" s="178">
        <f>+C29</f>
        <v>0</v>
      </c>
      <c r="E55" s="194">
        <f>+D55*(E$35/180)</f>
        <v>0</v>
      </c>
      <c r="F55" s="194">
        <f>+COS(E55)*C55</f>
        <v>0</v>
      </c>
      <c r="H55" s="194">
        <f>+SIN(E55)*C55</f>
        <v>0</v>
      </c>
      <c r="K55" s="260"/>
      <c r="M55" s="260">
        <f>+L56-L54</f>
        <v>4.2</v>
      </c>
      <c r="N55" s="178">
        <f>+M29</f>
        <v>0</v>
      </c>
      <c r="O55" s="194">
        <f>+N55*(O$35/180)</f>
        <v>0</v>
      </c>
      <c r="P55" s="194">
        <f>+COS(O55)*M55</f>
        <v>4.2</v>
      </c>
      <c r="R55" s="194">
        <f>+SIN(O55)*M55</f>
        <v>0</v>
      </c>
      <c r="U55" s="260"/>
      <c r="W55" s="260">
        <f>+V56-V54</f>
        <v>5.5</v>
      </c>
      <c r="X55" s="178">
        <f>+W29</f>
        <v>0</v>
      </c>
      <c r="Y55" s="194">
        <f>+X55*(Y$35/180)</f>
        <v>0</v>
      </c>
      <c r="Z55" s="194">
        <f>+COS(Y55)*W55</f>
        <v>5.5</v>
      </c>
      <c r="AB55" s="194">
        <f>+SIN(Y55)*W55</f>
        <v>0</v>
      </c>
      <c r="AE55" s="260"/>
      <c r="AG55" s="260">
        <f>+AF56-AF54</f>
        <v>14.2</v>
      </c>
      <c r="AH55" s="178">
        <f>+AG29</f>
        <v>0</v>
      </c>
      <c r="AI55" s="194">
        <f>+AH55*(AI$35/180)</f>
        <v>0</v>
      </c>
      <c r="AJ55" s="194">
        <f>+COS(AI55)*AG55</f>
        <v>14.2</v>
      </c>
      <c r="AL55" s="194">
        <f>+SIN(AI55)*AG55</f>
        <v>0</v>
      </c>
      <c r="AO55" s="260"/>
      <c r="AQ55" s="260">
        <f>+AP56-AP54</f>
        <v>9.19</v>
      </c>
      <c r="AR55" s="178">
        <f>+AQ29</f>
        <v>0</v>
      </c>
      <c r="AS55" s="194">
        <f>+AR55*(AS$35/180)</f>
        <v>0</v>
      </c>
      <c r="AT55" s="194">
        <f>+COS(AS55)*AQ55</f>
        <v>9.19</v>
      </c>
      <c r="AV55" s="194">
        <f>+SIN(AS55)*AQ55</f>
        <v>0</v>
      </c>
      <c r="AY55" s="260"/>
      <c r="BA55" s="260">
        <f>+AZ56-AZ54</f>
        <v>19.7</v>
      </c>
      <c r="BB55" s="178">
        <f>+BA29</f>
        <v>0</v>
      </c>
      <c r="BC55" s="194">
        <f>+BB55*(BC$35/180)</f>
        <v>0</v>
      </c>
      <c r="BD55" s="194">
        <f>+COS(BC55)*BA55</f>
        <v>19.7</v>
      </c>
      <c r="BF55" s="194">
        <f>+SIN(BC55)*BA55</f>
        <v>0</v>
      </c>
      <c r="BI55" s="260"/>
      <c r="BK55" s="260">
        <f>+BJ56-BJ54</f>
        <v>17.399999999999999</v>
      </c>
      <c r="BL55" s="178">
        <f>+BK29</f>
        <v>0</v>
      </c>
      <c r="BM55" s="194">
        <f>+BL55*(BM$35/180)</f>
        <v>0</v>
      </c>
      <c r="BN55" s="194">
        <f>+COS(BM55)*BK55</f>
        <v>17.399999999999999</v>
      </c>
      <c r="BP55" s="194">
        <f>+SIN(BM55)*BK55</f>
        <v>0</v>
      </c>
      <c r="BS55" s="260"/>
      <c r="BU55" s="260">
        <f>+BT56-BT54</f>
        <v>19.260000000000002</v>
      </c>
      <c r="BV55" s="178">
        <f>+BU29</f>
        <v>0</v>
      </c>
      <c r="BW55" s="194">
        <f>+BV55*(BW$35/180)</f>
        <v>0</v>
      </c>
      <c r="BX55" s="194">
        <f>+COS(BW55)*BU55</f>
        <v>19.260000000000002</v>
      </c>
      <c r="BZ55" s="194">
        <f>+SIN(BW55)*BU55</f>
        <v>0</v>
      </c>
      <c r="CC55" s="260"/>
      <c r="CE55" s="260">
        <f>+CD56-CD54</f>
        <v>24.8</v>
      </c>
      <c r="CF55" s="178">
        <f>+CE29</f>
        <v>0</v>
      </c>
      <c r="CG55" s="194">
        <f>+CF55*(CG$35/180)</f>
        <v>0</v>
      </c>
      <c r="CH55" s="194">
        <f>+COS(CG55)*CE55</f>
        <v>24.8</v>
      </c>
      <c r="CJ55" s="194">
        <f>+SIN(CG55)*CE55</f>
        <v>0</v>
      </c>
      <c r="CN55" s="260"/>
      <c r="CP55" s="260">
        <f>+CO56-CO54</f>
        <v>25.8</v>
      </c>
      <c r="CQ55" s="178">
        <f>+CP29</f>
        <v>0</v>
      </c>
      <c r="CR55" s="194">
        <f>+CQ55*(CR$35/180)</f>
        <v>0</v>
      </c>
      <c r="CS55" s="194">
        <f>+COS(CR55)*CP55</f>
        <v>25.8</v>
      </c>
      <c r="CU55" s="194">
        <f>+SIN(CR55)*CP55</f>
        <v>0</v>
      </c>
      <c r="CX55" s="260"/>
      <c r="CZ55" s="260">
        <f>+CY56-CY54</f>
        <v>11.9</v>
      </c>
      <c r="DA55" s="178">
        <f>+CZ29</f>
        <v>0</v>
      </c>
      <c r="DB55" s="194">
        <f>+DA55*(DB$35/180)</f>
        <v>0</v>
      </c>
      <c r="DC55" s="194">
        <f>+COS(DB55)*CZ55</f>
        <v>11.9</v>
      </c>
      <c r="DE55" s="194">
        <f>+SIN(DB55)*CZ55</f>
        <v>0</v>
      </c>
      <c r="DH55" s="260"/>
      <c r="DJ55" s="260">
        <f>+DI56-DI54</f>
        <v>15.38</v>
      </c>
      <c r="DK55" s="178">
        <f>+DJ29</f>
        <v>0</v>
      </c>
      <c r="DL55" s="194">
        <f>+DK55*(DL$35/180)</f>
        <v>0</v>
      </c>
      <c r="DM55" s="194">
        <f>+COS(DL55)*DJ55</f>
        <v>15.38</v>
      </c>
      <c r="DO55" s="194">
        <f>+SIN(DL55)*DJ55</f>
        <v>0</v>
      </c>
      <c r="DR55" s="260"/>
      <c r="DT55" s="260">
        <f>+DS56-DS54</f>
        <v>17.899999999999999</v>
      </c>
      <c r="DU55" s="178">
        <f>+DT29</f>
        <v>0</v>
      </c>
      <c r="DV55" s="194">
        <f>+DU55*(DV$35/180)</f>
        <v>0</v>
      </c>
      <c r="DW55" s="194">
        <f>+COS(DV55)*DT55</f>
        <v>17.899999999999999</v>
      </c>
      <c r="DY55" s="194">
        <f>+SIN(DV55)*DT55</f>
        <v>0</v>
      </c>
    </row>
    <row r="56" spans="1:130" x14ac:dyDescent="0.2">
      <c r="A56" s="260">
        <v>11</v>
      </c>
      <c r="B56" s="178">
        <f>+B30</f>
        <v>15</v>
      </c>
      <c r="G56" s="194">
        <f>+G54+F55</f>
        <v>14.781204302146248</v>
      </c>
      <c r="I56" s="194">
        <f>+I54+H55</f>
        <v>-1.9798178458601692</v>
      </c>
      <c r="K56" s="260">
        <v>11</v>
      </c>
      <c r="L56" s="178">
        <f>+L30</f>
        <v>4.2</v>
      </c>
      <c r="Q56" s="194">
        <f>+Q54+P55</f>
        <v>3.9798816365506076</v>
      </c>
      <c r="S56" s="194">
        <f>+S54+R55</f>
        <v>-0.88297595395255901</v>
      </c>
      <c r="U56" s="260">
        <v>11</v>
      </c>
      <c r="V56" s="178">
        <f>+V30</f>
        <v>5.5</v>
      </c>
      <c r="AA56" s="194">
        <f>+AA54+Z55</f>
        <v>5.4441347675950613</v>
      </c>
      <c r="AC56" s="194">
        <f>+AC54+AB55</f>
        <v>-0.63892341684291665</v>
      </c>
      <c r="AE56" s="260">
        <v>11</v>
      </c>
      <c r="AF56" s="178">
        <f>+AF30</f>
        <v>14.2</v>
      </c>
      <c r="AK56" s="194">
        <f>+AK54+AJ55</f>
        <v>14.110365742772027</v>
      </c>
      <c r="AM56" s="194">
        <f>+AM54+AL55</f>
        <v>-1.0245242482348886</v>
      </c>
      <c r="AO56" s="260">
        <v>11</v>
      </c>
      <c r="AP56" s="178">
        <f>+AP30</f>
        <v>9.19</v>
      </c>
      <c r="AU56" s="194">
        <f>+AU54+AT55</f>
        <v>9.1490881574093379</v>
      </c>
      <c r="AW56" s="194">
        <f>+AW54+AV55</f>
        <v>-0.6593553701692817</v>
      </c>
      <c r="AY56" s="260">
        <v>11</v>
      </c>
      <c r="AZ56" s="178">
        <f>+AZ30</f>
        <v>19.7</v>
      </c>
      <c r="BE56" s="194">
        <f>+BE54+BD55</f>
        <v>19.543599402349582</v>
      </c>
      <c r="BG56" s="194">
        <f>+BG54+BF55</f>
        <v>-0.96608871110695893</v>
      </c>
      <c r="BI56" s="260">
        <v>11</v>
      </c>
      <c r="BJ56" s="178">
        <f>+BJ30</f>
        <v>17.399999999999999</v>
      </c>
      <c r="BO56" s="194">
        <f>+BO54+BN55</f>
        <v>17.31630998120816</v>
      </c>
      <c r="BQ56" s="194">
        <f>+BQ54+BP55</f>
        <v>-0.52708937938035638</v>
      </c>
      <c r="BS56" s="260">
        <v>11</v>
      </c>
      <c r="BT56" s="178">
        <f>+BT30</f>
        <v>19.260000000000002</v>
      </c>
      <c r="BY56" s="194">
        <f>+BY54+BX55</f>
        <v>19.169690284982689</v>
      </c>
      <c r="CA56" s="194">
        <f>+CA54+BZ55</f>
        <v>-1.1445816663769919</v>
      </c>
      <c r="CC56" s="260">
        <v>11</v>
      </c>
      <c r="CD56" s="178">
        <f>+CD30</f>
        <v>24.8</v>
      </c>
      <c r="CI56" s="194">
        <f>+CI54+CH55</f>
        <v>24.661099647778521</v>
      </c>
      <c r="CK56" s="194">
        <f>+CK54+CJ55</f>
        <v>-0.84837114471385455</v>
      </c>
      <c r="CN56" s="260">
        <v>11</v>
      </c>
      <c r="CO56" s="178">
        <f>+CO30</f>
        <v>25.8</v>
      </c>
      <c r="CT56" s="194">
        <f>+CT54+CS55</f>
        <v>24.979069292548054</v>
      </c>
      <c r="CV56" s="194">
        <f>+CV54+CU55</f>
        <v>-4.1434745570108351</v>
      </c>
      <c r="CX56" s="260">
        <v>11</v>
      </c>
      <c r="CY56" s="178">
        <f>+CY30</f>
        <v>11.9</v>
      </c>
      <c r="DD56" s="194">
        <f>+DD54+DC55</f>
        <v>11.801991182509344</v>
      </c>
      <c r="DF56" s="194">
        <f>+DF54+DE55</f>
        <v>-1.2337643616121072</v>
      </c>
      <c r="DH56" s="260">
        <v>11</v>
      </c>
      <c r="DI56" s="178">
        <f>+DI30</f>
        <v>15.38</v>
      </c>
      <c r="DN56" s="194">
        <f>+DN54+DM55</f>
        <v>15.272208564164549</v>
      </c>
      <c r="DP56" s="194">
        <f>+DP54+DO55</f>
        <v>-0.21560052806362662</v>
      </c>
      <c r="DR56" s="260">
        <v>11</v>
      </c>
      <c r="DS56" s="178">
        <f>+DS30</f>
        <v>17.899999999999999</v>
      </c>
      <c r="DX56" s="194">
        <f>+DX54+DW55</f>
        <v>15.735523123280448</v>
      </c>
      <c r="DZ56" s="194">
        <f>+DZ54+DY55</f>
        <v>-1.9840986832563949</v>
      </c>
    </row>
    <row r="57" spans="1:130" x14ac:dyDescent="0.2">
      <c r="A57" s="260"/>
      <c r="C57" s="260" t="e">
        <f>+B58-B56</f>
        <v>#VALUE!</v>
      </c>
      <c r="D57" s="178">
        <f>+C30</f>
        <v>-6.875</v>
      </c>
      <c r="E57" s="194">
        <f>+D57*(E$35/180)</f>
        <v>-0.11999138607461016</v>
      </c>
      <c r="F57" s="194" t="e">
        <f>+COS(E57)*C57</f>
        <v>#VALUE!</v>
      </c>
      <c r="H57" s="194" t="e">
        <f>+SIN(E57)*C57</f>
        <v>#VALUE!</v>
      </c>
      <c r="K57" s="260"/>
      <c r="M57" s="260">
        <f>+L58-L56</f>
        <v>-4.2</v>
      </c>
      <c r="N57" s="178">
        <f>+M30</f>
        <v>-12.25</v>
      </c>
      <c r="O57" s="194">
        <f>+N57*(O$35/180)</f>
        <v>-0.21380283336930536</v>
      </c>
      <c r="P57" s="194">
        <f>+COS(O57)*M57</f>
        <v>-4.1043706471432513</v>
      </c>
      <c r="R57" s="194">
        <f>+SIN(O57)*M57</f>
        <v>0.89114622305707436</v>
      </c>
      <c r="U57" s="260"/>
      <c r="W57" s="260">
        <f>+V58-V56</f>
        <v>-5.5</v>
      </c>
      <c r="X57" s="178">
        <f>+W30</f>
        <v>-6.5</v>
      </c>
      <c r="Y57" s="194">
        <f>+X57*(Y$35/180)</f>
        <v>-0.11344640137963143</v>
      </c>
      <c r="Z57" s="194">
        <f>+COS(Y57)*W57</f>
        <v>-5.4646452062212312</v>
      </c>
      <c r="AB57" s="194">
        <f>+SIN(Y57)*W57</f>
        <v>0.62261767572348692</v>
      </c>
      <c r="AE57" s="260"/>
      <c r="AG57" s="260">
        <f>+AF58-AF56</f>
        <v>-14.2</v>
      </c>
      <c r="AH57" s="178">
        <f>+AG30</f>
        <v>-5</v>
      </c>
      <c r="AI57" s="194">
        <f>+AH57*(AI$35/180)</f>
        <v>-8.7266462599716474E-2</v>
      </c>
      <c r="AJ57" s="194">
        <f>+COS(AI57)*AG57</f>
        <v>-14.145964712902787</v>
      </c>
      <c r="AL57" s="194">
        <f>+SIN(AI57)*AG57</f>
        <v>1.2376115470167459</v>
      </c>
      <c r="AO57" s="260"/>
      <c r="AQ57" s="260">
        <f>+AP58-AP56</f>
        <v>-9.19</v>
      </c>
      <c r="AR57" s="178">
        <f>+AQ30</f>
        <v>-5</v>
      </c>
      <c r="AS57" s="194">
        <f>+AR57*(AS$35/180)</f>
        <v>-8.7266462599716474E-2</v>
      </c>
      <c r="AT57" s="194">
        <f>+COS(AS57)*AQ57</f>
        <v>-9.155029275463141</v>
      </c>
      <c r="AV57" s="194">
        <f>+SIN(AS57)*AQ57</f>
        <v>0.80096127585097854</v>
      </c>
      <c r="AY57" s="260"/>
      <c r="BA57" s="260">
        <f>+AZ58-AZ56</f>
        <v>-19.7</v>
      </c>
      <c r="BB57" s="178">
        <f>+BA30</f>
        <v>-5</v>
      </c>
      <c r="BC57" s="194">
        <f>+BB57*(BC$35/180)</f>
        <v>-8.7266462599716474E-2</v>
      </c>
      <c r="BD57" s="194">
        <f>+COS(BC57)*BA57</f>
        <v>-19.625035552407386</v>
      </c>
      <c r="BF57" s="194">
        <f>+SIN(BC57)*BA57</f>
        <v>1.7169681321288659</v>
      </c>
      <c r="BI57" s="260"/>
      <c r="BK57" s="260">
        <f>+BJ58-BJ56</f>
        <v>-17.399999999999999</v>
      </c>
      <c r="BL57" s="178">
        <f>+BK30</f>
        <v>-2.8</v>
      </c>
      <c r="BM57" s="194">
        <f>+BL57*(BM$35/180)</f>
        <v>-4.8869219055841226E-2</v>
      </c>
      <c r="BN57" s="194">
        <f>+COS(BM57)*BK57</f>
        <v>-17.379226789740951</v>
      </c>
      <c r="BP57" s="194">
        <f>+SIN(BM57)*BK57</f>
        <v>0.84998599444367062</v>
      </c>
      <c r="BS57" s="260"/>
      <c r="BU57" s="260">
        <f>+BT58-BT56</f>
        <v>-19.260000000000002</v>
      </c>
      <c r="BV57" s="178">
        <f>+BU30</f>
        <v>-3</v>
      </c>
      <c r="BW57" s="194">
        <f>+BV57*(BW$35/180)</f>
        <v>-5.235987755982989E-2</v>
      </c>
      <c r="BX57" s="194">
        <f>+COS(BW57)*BU57</f>
        <v>-19.233604839373093</v>
      </c>
      <c r="BZ57" s="194">
        <f>+SIN(BW57)*BU57</f>
        <v>1.0079905172390984</v>
      </c>
      <c r="CC57" s="260"/>
      <c r="CE57" s="260">
        <f>+CD58-CD56</f>
        <v>-24.8</v>
      </c>
      <c r="CF57" s="178">
        <f>+CE30</f>
        <v>-6.666666666666667</v>
      </c>
      <c r="CG57" s="194">
        <f>+CF57*(CG$35/180)</f>
        <v>-0.11635528346628864</v>
      </c>
      <c r="CH57" s="194">
        <f>+COS(CG57)*CE57</f>
        <v>-24.632311272000187</v>
      </c>
      <c r="CJ57" s="194">
        <f>+SIN(CG57)*CE57</f>
        <v>2.8791042703057097</v>
      </c>
      <c r="CN57" s="260"/>
      <c r="CP57" s="260">
        <f>+CO58-CO56</f>
        <v>-25.8</v>
      </c>
      <c r="CQ57" s="178">
        <f>+CP30</f>
        <v>-9.2857142857142865</v>
      </c>
      <c r="CR57" s="194">
        <f>+CQ57*(CR$35/180)</f>
        <v>-0.16206628768518774</v>
      </c>
      <c r="CS57" s="194">
        <f>+COS(CR57)*CP57</f>
        <v>-25.461916254503407</v>
      </c>
      <c r="CU57" s="194">
        <f>+SIN(CR57)*CP57</f>
        <v>4.1630302243264108</v>
      </c>
      <c r="CX57" s="260"/>
      <c r="CZ57" s="260">
        <f>+CY58-CY56</f>
        <v>-11.9</v>
      </c>
      <c r="DA57" s="178">
        <f>+CZ30</f>
        <v>-7</v>
      </c>
      <c r="DB57" s="194">
        <f>+DA57*(DB$35/180)</f>
        <v>-0.12217304763960307</v>
      </c>
      <c r="DC57" s="194">
        <f>+COS(DB57)*CZ57</f>
        <v>-11.811299204531732</v>
      </c>
      <c r="DE57" s="194">
        <f>+SIN(DB57)*CZ57</f>
        <v>1.4502451865212551</v>
      </c>
      <c r="DH57" s="260"/>
      <c r="DJ57" s="260">
        <f>+DI58-DI56</f>
        <v>-15.38</v>
      </c>
      <c r="DK57" s="178">
        <f>+DJ30</f>
        <v>-3</v>
      </c>
      <c r="DL57" s="194">
        <f>+DK57*(DL$35/180)</f>
        <v>-5.235987755982989E-2</v>
      </c>
      <c r="DM57" s="194">
        <f>+COS(DL57)*DJ57</f>
        <v>-15.358922244525345</v>
      </c>
      <c r="DO57" s="194">
        <f>+SIN(DL57)*DJ57</f>
        <v>0.80492700701647624</v>
      </c>
      <c r="DR57" s="260"/>
      <c r="DT57" s="260">
        <f>+DS58-DS56</f>
        <v>-17.899999999999999</v>
      </c>
      <c r="DU57" s="178">
        <f>+DT30</f>
        <v>-16.399999999999999</v>
      </c>
      <c r="DV57" s="194">
        <f>+DU57*(DV$35/180)</f>
        <v>-0.28623399732707</v>
      </c>
      <c r="DW57" s="194">
        <f>+COS(DV57)*DT57</f>
        <v>-17.171720144267027</v>
      </c>
      <c r="DY57" s="194">
        <f>+SIN(DV57)*DT57</f>
        <v>5.0539120774874879</v>
      </c>
    </row>
    <row r="58" spans="1:130" x14ac:dyDescent="0.2">
      <c r="A58" s="260">
        <v>12</v>
      </c>
      <c r="B58" s="178" t="str">
        <f>+B31</f>
        <v>Longitud</v>
      </c>
      <c r="G58" s="194" t="e">
        <f>+G56+F57</f>
        <v>#VALUE!</v>
      </c>
      <c r="I58" s="194" t="e">
        <f>+I56+H57</f>
        <v>#VALUE!</v>
      </c>
      <c r="K58" s="260">
        <v>12</v>
      </c>
      <c r="L58" s="178">
        <f>+L31</f>
        <v>0</v>
      </c>
      <c r="Q58" s="194">
        <f>+Q56+P57</f>
        <v>-0.12448901059264372</v>
      </c>
      <c r="S58" s="194">
        <f>+S56+R57</f>
        <v>8.1702691045153486E-3</v>
      </c>
      <c r="U58" s="260">
        <v>12</v>
      </c>
      <c r="V58" s="178">
        <f>+V31</f>
        <v>0</v>
      </c>
      <c r="AA58" s="194">
        <f>+AA56+Z57</f>
        <v>-2.0510438626169858E-2</v>
      </c>
      <c r="AC58" s="194">
        <f>+AC56+AB57</f>
        <v>-1.6305741119429729E-2</v>
      </c>
      <c r="AE58" s="260">
        <v>12</v>
      </c>
      <c r="AF58" s="178">
        <f>+AF31</f>
        <v>0</v>
      </c>
      <c r="AK58" s="194">
        <f>+AK56+AJ57</f>
        <v>-3.5598970130759966E-2</v>
      </c>
      <c r="AM58" s="194">
        <f>+AM56+AL57</f>
        <v>0.21308729878185728</v>
      </c>
      <c r="AO58" s="260">
        <v>12</v>
      </c>
      <c r="AP58" s="178">
        <f>+AP31</f>
        <v>0</v>
      </c>
      <c r="AU58" s="194">
        <f>+AU56+AT57</f>
        <v>-5.9411180538031516E-3</v>
      </c>
      <c r="AW58" s="194">
        <f>+AW56+AV57</f>
        <v>0.14160590568169684</v>
      </c>
      <c r="AY58" s="260">
        <v>12</v>
      </c>
      <c r="AZ58" s="178">
        <f>+AZ31</f>
        <v>0</v>
      </c>
      <c r="BE58" s="194">
        <f>+BE56+BD57</f>
        <v>-8.1436150057804468E-2</v>
      </c>
      <c r="BG58" s="194">
        <f>+BG56+BF57</f>
        <v>0.75087942102190697</v>
      </c>
      <c r="BI58" s="260">
        <v>12</v>
      </c>
      <c r="BJ58" s="178">
        <f>+BJ31</f>
        <v>0</v>
      </c>
      <c r="BO58" s="194">
        <f>+BO56+BN57</f>
        <v>-6.2916808532790469E-2</v>
      </c>
      <c r="BQ58" s="194">
        <f>+BQ56+BP57</f>
        <v>0.32289661506331424</v>
      </c>
      <c r="BS58" s="260">
        <v>12</v>
      </c>
      <c r="BT58" s="178">
        <f>+BT31</f>
        <v>0</v>
      </c>
      <c r="BY58" s="194">
        <f>+BY56+BX57</f>
        <v>-6.3914554390404277E-2</v>
      </c>
      <c r="CA58" s="194">
        <f>+CA56+BZ57</f>
        <v>-0.1365911491378935</v>
      </c>
      <c r="CC58" s="260">
        <v>12</v>
      </c>
      <c r="CD58" s="178">
        <f>+CD31</f>
        <v>0</v>
      </c>
      <c r="CI58" s="194">
        <f>+CI56+CH57</f>
        <v>2.8788375778333375E-2</v>
      </c>
      <c r="CK58" s="194">
        <f>+CK56+CJ57</f>
        <v>2.0307331255918553</v>
      </c>
      <c r="CN58" s="260">
        <v>12</v>
      </c>
      <c r="CO58" s="178">
        <f>+CO31</f>
        <v>0</v>
      </c>
      <c r="CT58" s="194">
        <f>+CT56+CS57</f>
        <v>-0.48284696195535304</v>
      </c>
      <c r="CV58" s="194">
        <f>+CV56+CU57</f>
        <v>1.9555667315575676E-2</v>
      </c>
      <c r="CX58" s="260">
        <v>12</v>
      </c>
      <c r="CY58" s="178">
        <f>+CY31</f>
        <v>0</v>
      </c>
      <c r="DD58" s="194">
        <f>+DD56+DC57</f>
        <v>-9.3080220223882293E-3</v>
      </c>
      <c r="DF58" s="194">
        <f>+DF56+DE57</f>
        <v>0.21648082490914788</v>
      </c>
      <c r="DH58" s="260">
        <v>12</v>
      </c>
      <c r="DI58" s="178">
        <f>+DI31</f>
        <v>0</v>
      </c>
      <c r="DN58" s="194">
        <f>+DN56+DM57</f>
        <v>-8.671368036079663E-2</v>
      </c>
      <c r="DP58" s="194">
        <f>+DP56+DO57</f>
        <v>0.58932647895284962</v>
      </c>
      <c r="DR58" s="260">
        <v>12</v>
      </c>
      <c r="DS58" s="178">
        <f>+DS31</f>
        <v>0</v>
      </c>
      <c r="DX58" s="194">
        <f>+DX56+DW57</f>
        <v>-1.4361970209865795</v>
      </c>
      <c r="DZ58" s="194">
        <f>+DZ56+DY57</f>
        <v>3.069813394231093</v>
      </c>
    </row>
    <row r="59" spans="1:130" x14ac:dyDescent="0.2">
      <c r="A59" s="260"/>
      <c r="C59" s="260" t="e">
        <f>+B60-B58</f>
        <v>#VALUE!</v>
      </c>
      <c r="D59" s="178" t="str">
        <f>+C31</f>
        <v>Angulo</v>
      </c>
      <c r="E59" s="194" t="e">
        <f>+D59*(E$35/180)</f>
        <v>#VALUE!</v>
      </c>
      <c r="F59" s="194" t="e">
        <f>+COS(E59)*C59</f>
        <v>#VALUE!</v>
      </c>
      <c r="H59" s="194" t="e">
        <f>+SIN(E59)*C59</f>
        <v>#VALUE!</v>
      </c>
      <c r="K59" s="260"/>
      <c r="M59" s="260">
        <f>+L60-L58</f>
        <v>0</v>
      </c>
      <c r="N59" s="178">
        <f>+M31</f>
        <v>0</v>
      </c>
      <c r="O59" s="194">
        <f>+N59*(O$35/180)</f>
        <v>0</v>
      </c>
      <c r="P59" s="194">
        <f>+COS(O59)*M59</f>
        <v>0</v>
      </c>
      <c r="R59" s="194">
        <f>+SIN(O59)*M59</f>
        <v>0</v>
      </c>
      <c r="U59" s="260"/>
      <c r="W59" s="260">
        <f>+V60-V58</f>
        <v>0</v>
      </c>
      <c r="X59" s="178">
        <f>+W31</f>
        <v>0</v>
      </c>
      <c r="Y59" s="194">
        <f>+X59*(Y$35/180)</f>
        <v>0</v>
      </c>
      <c r="Z59" s="194">
        <f>+COS(Y59)*W59</f>
        <v>0</v>
      </c>
      <c r="AB59" s="194">
        <f>+SIN(Y59)*W59</f>
        <v>0</v>
      </c>
      <c r="AE59" s="260"/>
      <c r="AG59" s="260">
        <f>+AF60-AF58</f>
        <v>0</v>
      </c>
      <c r="AH59" s="178">
        <f>+AG31</f>
        <v>0</v>
      </c>
      <c r="AI59" s="194">
        <f>+AH59*(AI$35/180)</f>
        <v>0</v>
      </c>
      <c r="AJ59" s="194">
        <f>+COS(AI59)*AG59</f>
        <v>0</v>
      </c>
      <c r="AL59" s="194">
        <f>+SIN(AI59)*AG59</f>
        <v>0</v>
      </c>
      <c r="AO59" s="260"/>
      <c r="AQ59" s="260">
        <f>+AP60-AP58</f>
        <v>0</v>
      </c>
      <c r="AR59" s="178">
        <f>+AQ31</f>
        <v>0</v>
      </c>
      <c r="AS59" s="194">
        <f>+AR59*(AS$35/180)</f>
        <v>0</v>
      </c>
      <c r="AT59" s="194">
        <f>+COS(AS59)*AQ59</f>
        <v>0</v>
      </c>
      <c r="AV59" s="194">
        <f>+SIN(AS59)*AQ59</f>
        <v>0</v>
      </c>
      <c r="AY59" s="260"/>
      <c r="BA59" s="260">
        <f>+AZ60-AZ58</f>
        <v>0</v>
      </c>
      <c r="BB59" s="178">
        <f>+BA31</f>
        <v>0</v>
      </c>
      <c r="BC59" s="194">
        <f>+BB59*(BC$35/180)</f>
        <v>0</v>
      </c>
      <c r="BD59" s="194">
        <f>+COS(BC59)*BA59</f>
        <v>0</v>
      </c>
      <c r="BF59" s="194">
        <f>+SIN(BC59)*BA59</f>
        <v>0</v>
      </c>
      <c r="BI59" s="260"/>
      <c r="BK59" s="260">
        <f>+BJ60-BJ58</f>
        <v>0</v>
      </c>
      <c r="BL59" s="178">
        <f>+BK31</f>
        <v>0</v>
      </c>
      <c r="BM59" s="194">
        <f>+BL59*(BM$35/180)</f>
        <v>0</v>
      </c>
      <c r="BN59" s="194">
        <f>+COS(BM59)*BK59</f>
        <v>0</v>
      </c>
      <c r="BP59" s="194">
        <f>+SIN(BM59)*BK59</f>
        <v>0</v>
      </c>
      <c r="BS59" s="260"/>
      <c r="BU59" s="260">
        <f>+BT60-BT58</f>
        <v>0</v>
      </c>
      <c r="BV59" s="178">
        <f>+BU31</f>
        <v>0</v>
      </c>
      <c r="BW59" s="194">
        <f>+BV59*(BW$35/180)</f>
        <v>0</v>
      </c>
      <c r="BX59" s="194">
        <f>+COS(BW59)*BU59</f>
        <v>0</v>
      </c>
      <c r="BZ59" s="194">
        <f>+SIN(BW59)*BU59</f>
        <v>0</v>
      </c>
      <c r="CC59" s="260"/>
      <c r="CE59" s="260">
        <f>+CD60-CD58</f>
        <v>0</v>
      </c>
      <c r="CF59" s="178">
        <f>+CE31</f>
        <v>0</v>
      </c>
      <c r="CG59" s="194">
        <f>+CF59*(CG$35/180)</f>
        <v>0</v>
      </c>
      <c r="CH59" s="194">
        <f>+COS(CG59)*CE59</f>
        <v>0</v>
      </c>
      <c r="CJ59" s="194">
        <f>+SIN(CG59)*CE59</f>
        <v>0</v>
      </c>
      <c r="CN59" s="260"/>
      <c r="CP59" s="260">
        <f>+CO60-CO58</f>
        <v>0</v>
      </c>
      <c r="CQ59" s="178">
        <f>+CP31</f>
        <v>0</v>
      </c>
      <c r="CR59" s="194">
        <f>+CQ59*(CR$35/180)</f>
        <v>0</v>
      </c>
      <c r="CS59" s="194">
        <f>+COS(CR59)*CP59</f>
        <v>0</v>
      </c>
      <c r="CU59" s="194">
        <f>+SIN(CR59)*CP59</f>
        <v>0</v>
      </c>
      <c r="CX59" s="260"/>
      <c r="CZ59" s="260">
        <f>+CY60-CY58</f>
        <v>0</v>
      </c>
      <c r="DA59" s="178">
        <f>+CZ31</f>
        <v>0</v>
      </c>
      <c r="DB59" s="194">
        <f>+DA59*(DB$35/180)</f>
        <v>0</v>
      </c>
      <c r="DC59" s="194">
        <f>+COS(DB59)*CZ59</f>
        <v>0</v>
      </c>
      <c r="DE59" s="194">
        <f>+SIN(DB59)*CZ59</f>
        <v>0</v>
      </c>
      <c r="DH59" s="260"/>
      <c r="DJ59" s="260">
        <f>+DI60-DI58</f>
        <v>0</v>
      </c>
      <c r="DK59" s="178">
        <f>+DJ31</f>
        <v>0</v>
      </c>
      <c r="DL59" s="194">
        <f>+DK59*(DL$35/180)</f>
        <v>0</v>
      </c>
      <c r="DM59" s="194">
        <f>+COS(DL59)*DJ59</f>
        <v>0</v>
      </c>
      <c r="DO59" s="194">
        <f>+SIN(DL59)*DJ59</f>
        <v>0</v>
      </c>
      <c r="DR59" s="260"/>
      <c r="DT59" s="260">
        <f>+DS60-DS58</f>
        <v>0</v>
      </c>
      <c r="DU59" s="178">
        <f>+DT31</f>
        <v>0</v>
      </c>
      <c r="DV59" s="194">
        <f>+DU59*(DV$35/180)</f>
        <v>0</v>
      </c>
      <c r="DW59" s="194">
        <f>+COS(DV59)*DT59</f>
        <v>0</v>
      </c>
      <c r="DY59" s="194">
        <f>+SIN(DV59)*DT59</f>
        <v>0</v>
      </c>
    </row>
    <row r="60" spans="1:130" x14ac:dyDescent="0.2">
      <c r="A60" s="260">
        <v>13</v>
      </c>
      <c r="B60" s="238">
        <f>+B32</f>
        <v>15.402307692307694</v>
      </c>
      <c r="G60" s="194" t="e">
        <f>+G58+F59</f>
        <v>#VALUE!</v>
      </c>
      <c r="I60" s="194" t="e">
        <f>+I58+H59</f>
        <v>#VALUE!</v>
      </c>
      <c r="K60" s="260">
        <v>13</v>
      </c>
      <c r="L60" s="238">
        <f>+L32</f>
        <v>0</v>
      </c>
      <c r="Q60" s="194">
        <f>+Q58+P59</f>
        <v>-0.12448901059264372</v>
      </c>
      <c r="S60" s="194">
        <f>+S58+R59</f>
        <v>8.1702691045153486E-3</v>
      </c>
      <c r="U60" s="260">
        <v>13</v>
      </c>
      <c r="V60" s="238">
        <f>+V32</f>
        <v>0</v>
      </c>
      <c r="AA60" s="194">
        <f>+AA58+Z59</f>
        <v>-2.0510438626169858E-2</v>
      </c>
      <c r="AC60" s="194">
        <f>+AC58+AB59</f>
        <v>-1.6305741119429729E-2</v>
      </c>
      <c r="AE60" s="260">
        <v>13</v>
      </c>
      <c r="AF60" s="238">
        <f>+AF32</f>
        <v>0</v>
      </c>
      <c r="AK60" s="194">
        <f>+AK58+AJ59</f>
        <v>-3.5598970130759966E-2</v>
      </c>
      <c r="AM60" s="194">
        <f>+AM58+AL59</f>
        <v>0.21308729878185728</v>
      </c>
      <c r="AO60" s="260">
        <v>13</v>
      </c>
      <c r="AP60" s="238">
        <f>+AP32</f>
        <v>0</v>
      </c>
      <c r="AU60" s="194">
        <f>+AU58+AT59</f>
        <v>-5.9411180538031516E-3</v>
      </c>
      <c r="AW60" s="194">
        <f>+AW58+AV59</f>
        <v>0.14160590568169684</v>
      </c>
      <c r="AY60" s="260">
        <v>13</v>
      </c>
      <c r="AZ60" s="238">
        <f>+AZ32</f>
        <v>0</v>
      </c>
      <c r="BE60" s="194">
        <f>+BE58+BD59</f>
        <v>-8.1436150057804468E-2</v>
      </c>
      <c r="BG60" s="194">
        <f>+BG58+BF59</f>
        <v>0.75087942102190697</v>
      </c>
      <c r="BI60" s="260">
        <v>13</v>
      </c>
      <c r="BJ60" s="238">
        <f>+BJ32</f>
        <v>0</v>
      </c>
      <c r="BO60" s="194">
        <f>+BO58+BN59</f>
        <v>-6.2916808532790469E-2</v>
      </c>
      <c r="BQ60" s="194">
        <f>+BQ58+BP59</f>
        <v>0.32289661506331424</v>
      </c>
      <c r="BS60" s="260">
        <v>13</v>
      </c>
      <c r="BT60" s="238">
        <f>+BT32</f>
        <v>0</v>
      </c>
      <c r="BY60" s="194">
        <f>+BY58+BX59</f>
        <v>-6.3914554390404277E-2</v>
      </c>
      <c r="CA60" s="194">
        <f>+CA58+BZ59</f>
        <v>-0.1365911491378935</v>
      </c>
      <c r="CC60" s="260">
        <v>13</v>
      </c>
      <c r="CD60" s="238">
        <f>+CD32</f>
        <v>0</v>
      </c>
      <c r="CI60" s="194">
        <f>+CI58+CH59</f>
        <v>2.8788375778333375E-2</v>
      </c>
      <c r="CK60" s="194">
        <f>+CK58+CJ59</f>
        <v>2.0307331255918553</v>
      </c>
      <c r="CN60" s="260">
        <v>13</v>
      </c>
      <c r="CO60" s="238">
        <f>+CO32</f>
        <v>0</v>
      </c>
      <c r="CT60" s="194">
        <f>+CT58+CS59</f>
        <v>-0.48284696195535304</v>
      </c>
      <c r="CV60" s="194">
        <f>+CV58+CU59</f>
        <v>1.9555667315575676E-2</v>
      </c>
      <c r="CX60" s="260">
        <v>13</v>
      </c>
      <c r="CY60" s="238">
        <f>+CY32</f>
        <v>0</v>
      </c>
      <c r="DD60" s="194">
        <f>+DD58+DC59</f>
        <v>-9.3080220223882293E-3</v>
      </c>
      <c r="DF60" s="194">
        <f>+DF58+DE59</f>
        <v>0.21648082490914788</v>
      </c>
      <c r="DH60" s="260">
        <v>13</v>
      </c>
      <c r="DI60" s="238">
        <f>+DI32</f>
        <v>0</v>
      </c>
      <c r="DN60" s="194">
        <f>+DN58+DM59</f>
        <v>-8.671368036079663E-2</v>
      </c>
      <c r="DP60" s="194">
        <f>+DP58+DO59</f>
        <v>0.58932647895284962</v>
      </c>
      <c r="DR60" s="260">
        <v>13</v>
      </c>
      <c r="DS60" s="238">
        <f>+DS32</f>
        <v>0</v>
      </c>
      <c r="DX60" s="194">
        <f>+DX58+DW59</f>
        <v>-1.4361970209865795</v>
      </c>
      <c r="DZ60" s="194">
        <f>+DZ58+DY59</f>
        <v>3.069813394231093</v>
      </c>
    </row>
  </sheetData>
  <mergeCells count="39">
    <mergeCell ref="CF18:CG18"/>
    <mergeCell ref="AF18:AG18"/>
    <mergeCell ref="AH18:AI18"/>
    <mergeCell ref="AP18:AQ18"/>
    <mergeCell ref="AR18:AS18"/>
    <mergeCell ref="BV18:BW18"/>
    <mergeCell ref="CD18:CE18"/>
    <mergeCell ref="BT18:BU18"/>
    <mergeCell ref="DS18:DT18"/>
    <mergeCell ref="DU18:DV18"/>
    <mergeCell ref="CO18:CP18"/>
    <mergeCell ref="CQ18:CR18"/>
    <mergeCell ref="CY18:CZ18"/>
    <mergeCell ref="DA18:DB18"/>
    <mergeCell ref="DI18:DJ18"/>
    <mergeCell ref="DK18:DL18"/>
    <mergeCell ref="B1:C1"/>
    <mergeCell ref="AZ18:BA18"/>
    <mergeCell ref="BB18:BC18"/>
    <mergeCell ref="BJ18:BK18"/>
    <mergeCell ref="BL18:BM18"/>
    <mergeCell ref="H1:I1"/>
    <mergeCell ref="J1:K1"/>
    <mergeCell ref="L1:M1"/>
    <mergeCell ref="B18:C18"/>
    <mergeCell ref="D18:E18"/>
    <mergeCell ref="L18:M18"/>
    <mergeCell ref="N18:O18"/>
    <mergeCell ref="V18:W18"/>
    <mergeCell ref="D1:E1"/>
    <mergeCell ref="F1:G1"/>
    <mergeCell ref="Z1:AA1"/>
    <mergeCell ref="X18:Y18"/>
    <mergeCell ref="N1:O1"/>
    <mergeCell ref="P1:Q1"/>
    <mergeCell ref="R1:S1"/>
    <mergeCell ref="T1:U1"/>
    <mergeCell ref="V1:W1"/>
    <mergeCell ref="X1:Y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19"/>
  <sheetViews>
    <sheetView zoomScaleNormal="100" workbookViewId="0">
      <selection activeCell="C7" sqref="C7:T19"/>
    </sheetView>
  </sheetViews>
  <sheetFormatPr baseColWidth="10" defaultColWidth="12.7109375" defaultRowHeight="15" x14ac:dyDescent="0.25"/>
  <cols>
    <col min="1" max="16384" width="12.7109375" style="28"/>
  </cols>
  <sheetData>
    <row r="3" spans="1:24" ht="15.75" thickBot="1" x14ac:dyDescent="0.3">
      <c r="C3" s="29"/>
    </row>
    <row r="4" spans="1:24" s="64" customFormat="1" ht="15.75" thickBot="1" x14ac:dyDescent="0.3">
      <c r="A4" s="268" t="s">
        <v>23</v>
      </c>
      <c r="B4" s="284" t="s">
        <v>6</v>
      </c>
      <c r="C4" s="275" t="s">
        <v>0</v>
      </c>
      <c r="D4" s="276"/>
      <c r="E4" s="276"/>
      <c r="F4" s="276"/>
      <c r="G4" s="276"/>
      <c r="H4" s="277"/>
      <c r="I4" s="275" t="s">
        <v>1</v>
      </c>
      <c r="J4" s="276"/>
      <c r="K4" s="276"/>
      <c r="L4" s="276"/>
      <c r="M4" s="276"/>
      <c r="N4" s="277"/>
      <c r="O4" s="328" t="s">
        <v>2</v>
      </c>
      <c r="P4" s="276"/>
      <c r="Q4" s="276"/>
      <c r="R4" s="276"/>
      <c r="S4" s="276"/>
      <c r="T4" s="329"/>
      <c r="U4" s="290" t="s">
        <v>24</v>
      </c>
      <c r="V4" s="336" t="s">
        <v>25</v>
      </c>
      <c r="W4" s="336" t="s">
        <v>26</v>
      </c>
      <c r="X4" s="278" t="s">
        <v>147</v>
      </c>
    </row>
    <row r="5" spans="1:24" x14ac:dyDescent="0.25">
      <c r="A5" s="326"/>
      <c r="B5" s="285"/>
      <c r="C5" s="268" t="s">
        <v>3</v>
      </c>
      <c r="D5" s="269"/>
      <c r="E5" s="268" t="s">
        <v>4</v>
      </c>
      <c r="F5" s="269"/>
      <c r="G5" s="268" t="s">
        <v>5</v>
      </c>
      <c r="H5" s="269"/>
      <c r="I5" s="268" t="s">
        <v>3</v>
      </c>
      <c r="J5" s="269"/>
      <c r="K5" s="268" t="s">
        <v>4</v>
      </c>
      <c r="L5" s="269"/>
      <c r="M5" s="268" t="s">
        <v>5</v>
      </c>
      <c r="N5" s="269"/>
      <c r="O5" s="268" t="s">
        <v>3</v>
      </c>
      <c r="P5" s="269"/>
      <c r="Q5" s="268" t="s">
        <v>4</v>
      </c>
      <c r="R5" s="269"/>
      <c r="S5" s="268" t="s">
        <v>5</v>
      </c>
      <c r="T5" s="284"/>
      <c r="U5" s="291"/>
      <c r="V5" s="337"/>
      <c r="W5" s="337"/>
      <c r="X5" s="279"/>
    </row>
    <row r="6" spans="1:24" ht="15.75" thickBot="1" x14ac:dyDescent="0.3">
      <c r="A6" s="327"/>
      <c r="B6" s="286"/>
      <c r="C6" s="55" t="s">
        <v>22</v>
      </c>
      <c r="D6" s="9" t="s">
        <v>21</v>
      </c>
      <c r="E6" s="55" t="s">
        <v>22</v>
      </c>
      <c r="F6" s="9" t="s">
        <v>21</v>
      </c>
      <c r="G6" s="55" t="s">
        <v>22</v>
      </c>
      <c r="H6" s="9" t="s">
        <v>21</v>
      </c>
      <c r="I6" s="30" t="s">
        <v>22</v>
      </c>
      <c r="J6" s="31" t="s">
        <v>21</v>
      </c>
      <c r="K6" s="55" t="s">
        <v>22</v>
      </c>
      <c r="L6" s="9" t="s">
        <v>21</v>
      </c>
      <c r="M6" s="55" t="s">
        <v>22</v>
      </c>
      <c r="N6" s="9" t="s">
        <v>21</v>
      </c>
      <c r="O6" s="55" t="s">
        <v>22</v>
      </c>
      <c r="P6" s="9" t="s">
        <v>21</v>
      </c>
      <c r="Q6" s="55" t="s">
        <v>22</v>
      </c>
      <c r="R6" s="9" t="s">
        <v>21</v>
      </c>
      <c r="S6" s="55" t="s">
        <v>22</v>
      </c>
      <c r="T6" s="52" t="s">
        <v>21</v>
      </c>
      <c r="U6" s="292"/>
      <c r="V6" s="338"/>
      <c r="W6" s="338"/>
      <c r="X6" s="280"/>
    </row>
    <row r="7" spans="1:24" x14ac:dyDescent="0.25">
      <c r="A7" s="32">
        <v>0.22500000000000001</v>
      </c>
      <c r="B7" s="50" t="s">
        <v>7</v>
      </c>
      <c r="C7" s="7">
        <v>10.1</v>
      </c>
      <c r="D7" s="13">
        <v>24</v>
      </c>
      <c r="E7" s="7">
        <v>17.25</v>
      </c>
      <c r="F7" s="13">
        <v>26</v>
      </c>
      <c r="G7" s="7" t="s">
        <v>152</v>
      </c>
      <c r="H7" s="33">
        <v>30</v>
      </c>
      <c r="I7" s="34">
        <v>14.2</v>
      </c>
      <c r="J7" s="35">
        <v>25</v>
      </c>
      <c r="K7" s="36">
        <v>16.8</v>
      </c>
      <c r="L7" s="13">
        <v>24</v>
      </c>
      <c r="M7" s="7" t="s">
        <v>152</v>
      </c>
      <c r="N7" s="35">
        <v>30</v>
      </c>
      <c r="O7" s="7">
        <v>7.08</v>
      </c>
      <c r="P7" s="13">
        <v>25</v>
      </c>
      <c r="Q7" s="7">
        <v>19.7</v>
      </c>
      <c r="R7" s="13">
        <v>25</v>
      </c>
      <c r="S7" s="7" t="s">
        <v>152</v>
      </c>
      <c r="T7" s="33">
        <v>30</v>
      </c>
      <c r="U7" s="61">
        <v>24</v>
      </c>
      <c r="V7" s="39" t="s">
        <v>40</v>
      </c>
      <c r="W7" s="39">
        <v>2</v>
      </c>
      <c r="X7" s="281" t="s">
        <v>149</v>
      </c>
    </row>
    <row r="8" spans="1:24" x14ac:dyDescent="0.25">
      <c r="A8" s="40">
        <v>0.25</v>
      </c>
      <c r="B8" s="51" t="s">
        <v>8</v>
      </c>
      <c r="C8" s="3">
        <v>5.87</v>
      </c>
      <c r="D8" s="14">
        <v>25</v>
      </c>
      <c r="E8" s="3">
        <v>8.2899999999999991</v>
      </c>
      <c r="F8" s="14">
        <v>24</v>
      </c>
      <c r="G8" s="7" t="s">
        <v>152</v>
      </c>
      <c r="H8" s="41">
        <v>28</v>
      </c>
      <c r="I8" s="3">
        <v>7.18</v>
      </c>
      <c r="J8" s="14">
        <v>25</v>
      </c>
      <c r="K8" s="42">
        <v>8.2799999999999994</v>
      </c>
      <c r="L8" s="14">
        <v>25</v>
      </c>
      <c r="M8" s="7" t="s">
        <v>152</v>
      </c>
      <c r="N8" s="14">
        <v>30</v>
      </c>
      <c r="O8" s="3">
        <v>6.92</v>
      </c>
      <c r="P8" s="14">
        <v>25</v>
      </c>
      <c r="Q8" s="3">
        <v>11.3</v>
      </c>
      <c r="R8" s="14">
        <v>25</v>
      </c>
      <c r="S8" s="7" t="s">
        <v>152</v>
      </c>
      <c r="T8" s="41">
        <v>29</v>
      </c>
      <c r="U8" s="62">
        <v>23</v>
      </c>
      <c r="V8" s="58" t="s">
        <v>40</v>
      </c>
      <c r="W8" s="58">
        <v>2</v>
      </c>
      <c r="X8" s="282"/>
    </row>
    <row r="9" spans="1:24" x14ac:dyDescent="0.25">
      <c r="A9" s="40">
        <v>0.26527777777777778</v>
      </c>
      <c r="B9" s="51" t="s">
        <v>9</v>
      </c>
      <c r="C9" s="3">
        <v>6.53</v>
      </c>
      <c r="D9" s="14">
        <v>26</v>
      </c>
      <c r="E9" s="3">
        <v>14.78</v>
      </c>
      <c r="F9" s="14">
        <v>25</v>
      </c>
      <c r="G9" s="7" t="s">
        <v>152</v>
      </c>
      <c r="H9" s="41">
        <v>28</v>
      </c>
      <c r="I9" s="3">
        <v>7.71</v>
      </c>
      <c r="J9" s="14">
        <v>25</v>
      </c>
      <c r="K9" s="42">
        <v>15.85</v>
      </c>
      <c r="L9" s="14">
        <v>25</v>
      </c>
      <c r="M9" s="7" t="s">
        <v>152</v>
      </c>
      <c r="N9" s="14">
        <v>29</v>
      </c>
      <c r="O9" s="3">
        <v>7.9</v>
      </c>
      <c r="P9" s="14">
        <v>25</v>
      </c>
      <c r="Q9" s="3">
        <v>14.23</v>
      </c>
      <c r="R9" s="14">
        <v>24</v>
      </c>
      <c r="S9" s="7" t="s">
        <v>152</v>
      </c>
      <c r="T9" s="41">
        <v>29</v>
      </c>
      <c r="U9" s="62">
        <v>24</v>
      </c>
      <c r="V9" s="58" t="s">
        <v>41</v>
      </c>
      <c r="W9" s="58">
        <v>2</v>
      </c>
      <c r="X9" s="282"/>
    </row>
    <row r="10" spans="1:24" x14ac:dyDescent="0.25">
      <c r="A10" s="40">
        <v>0.28263888888888888</v>
      </c>
      <c r="B10" s="51" t="s">
        <v>10</v>
      </c>
      <c r="C10" s="3">
        <v>9.0399999999999991</v>
      </c>
      <c r="D10" s="14">
        <v>25</v>
      </c>
      <c r="E10" s="3">
        <v>13.48</v>
      </c>
      <c r="F10" s="14">
        <v>25</v>
      </c>
      <c r="G10" s="7" t="s">
        <v>152</v>
      </c>
      <c r="H10" s="41">
        <v>27</v>
      </c>
      <c r="I10" s="3">
        <v>9.27</v>
      </c>
      <c r="J10" s="14">
        <v>24.5</v>
      </c>
      <c r="K10" s="42">
        <v>9.5500000000000007</v>
      </c>
      <c r="L10" s="14">
        <v>25</v>
      </c>
      <c r="M10" s="7" t="s">
        <v>152</v>
      </c>
      <c r="N10" s="14">
        <v>26</v>
      </c>
      <c r="O10" s="3">
        <v>6.85</v>
      </c>
      <c r="P10" s="14">
        <v>25</v>
      </c>
      <c r="Q10" s="3">
        <v>10.7</v>
      </c>
      <c r="R10" s="14">
        <v>25</v>
      </c>
      <c r="S10" s="7" t="s">
        <v>152</v>
      </c>
      <c r="T10" s="41">
        <v>29</v>
      </c>
      <c r="U10" s="62">
        <v>25</v>
      </c>
      <c r="V10" s="58" t="s">
        <v>41</v>
      </c>
      <c r="W10" s="58">
        <v>2</v>
      </c>
      <c r="X10" s="282"/>
    </row>
    <row r="11" spans="1:24" x14ac:dyDescent="0.25">
      <c r="A11" s="40">
        <v>0.33194444444444443</v>
      </c>
      <c r="B11" s="51" t="s">
        <v>11</v>
      </c>
      <c r="C11" s="3">
        <v>11.19</v>
      </c>
      <c r="D11" s="14">
        <v>25</v>
      </c>
      <c r="E11" s="3">
        <v>19.68</v>
      </c>
      <c r="F11" s="14">
        <v>28</v>
      </c>
      <c r="G11" s="7" t="s">
        <v>152</v>
      </c>
      <c r="H11" s="41">
        <v>28</v>
      </c>
      <c r="I11" s="3">
        <v>9.1999999999999993</v>
      </c>
      <c r="J11" s="14">
        <v>24</v>
      </c>
      <c r="K11" s="42">
        <v>19.5</v>
      </c>
      <c r="L11" s="14">
        <v>25</v>
      </c>
      <c r="M11" s="7" t="s">
        <v>152</v>
      </c>
      <c r="N11" s="14">
        <v>28</v>
      </c>
      <c r="O11" s="3">
        <v>9.67</v>
      </c>
      <c r="P11" s="14">
        <v>25</v>
      </c>
      <c r="Q11" s="3">
        <v>19.5</v>
      </c>
      <c r="R11" s="14">
        <v>25</v>
      </c>
      <c r="S11" s="7" t="s">
        <v>152</v>
      </c>
      <c r="T11" s="41">
        <v>28</v>
      </c>
      <c r="U11" s="62">
        <v>24</v>
      </c>
      <c r="V11" s="58" t="s">
        <v>42</v>
      </c>
      <c r="W11" s="58">
        <v>3</v>
      </c>
      <c r="X11" s="282"/>
    </row>
    <row r="12" spans="1:24" x14ac:dyDescent="0.25">
      <c r="A12" s="40">
        <v>0.3444444444444445</v>
      </c>
      <c r="B12" s="51" t="s">
        <v>12</v>
      </c>
      <c r="C12" s="3">
        <v>12.07</v>
      </c>
      <c r="D12" s="14">
        <v>25</v>
      </c>
      <c r="E12" s="3">
        <v>33.840000000000003</v>
      </c>
      <c r="F12" s="14">
        <v>29</v>
      </c>
      <c r="G12" s="330" t="s">
        <v>38</v>
      </c>
      <c r="H12" s="335"/>
      <c r="I12" s="3">
        <v>9.23</v>
      </c>
      <c r="J12" s="14">
        <v>24</v>
      </c>
      <c r="K12" s="42">
        <v>34.549999999999997</v>
      </c>
      <c r="L12" s="14">
        <v>28</v>
      </c>
      <c r="M12" s="330" t="s">
        <v>38</v>
      </c>
      <c r="N12" s="331"/>
      <c r="O12" s="3">
        <v>10.32</v>
      </c>
      <c r="P12" s="14">
        <v>25</v>
      </c>
      <c r="Q12" s="3">
        <v>34.9</v>
      </c>
      <c r="R12" s="14">
        <v>29</v>
      </c>
      <c r="S12" s="330" t="s">
        <v>38</v>
      </c>
      <c r="T12" s="331"/>
      <c r="U12" s="62">
        <v>28</v>
      </c>
      <c r="V12" s="58" t="s">
        <v>43</v>
      </c>
      <c r="W12" s="58">
        <v>3</v>
      </c>
      <c r="X12" s="282"/>
    </row>
    <row r="13" spans="1:24" x14ac:dyDescent="0.25">
      <c r="A13" s="40">
        <v>0.35486111111111113</v>
      </c>
      <c r="B13" s="51" t="s">
        <v>13</v>
      </c>
      <c r="C13" s="3">
        <v>13.57</v>
      </c>
      <c r="D13" s="14">
        <v>25</v>
      </c>
      <c r="E13" s="3">
        <v>21.15</v>
      </c>
      <c r="F13" s="14">
        <v>27</v>
      </c>
      <c r="G13" s="330" t="s">
        <v>38</v>
      </c>
      <c r="H13" s="335"/>
      <c r="I13" s="3">
        <v>11.5</v>
      </c>
      <c r="J13" s="14">
        <v>26</v>
      </c>
      <c r="K13" s="42">
        <v>18.38</v>
      </c>
      <c r="L13" s="14">
        <v>28</v>
      </c>
      <c r="M13" s="330" t="s">
        <v>38</v>
      </c>
      <c r="N13" s="331"/>
      <c r="O13" s="3">
        <v>8.17</v>
      </c>
      <c r="P13" s="14">
        <v>25</v>
      </c>
      <c r="Q13" s="3">
        <v>21.4</v>
      </c>
      <c r="R13" s="14">
        <v>27</v>
      </c>
      <c r="S13" s="330" t="s">
        <v>38</v>
      </c>
      <c r="T13" s="331"/>
      <c r="U13" s="62">
        <v>27</v>
      </c>
      <c r="V13" s="58" t="s">
        <v>27</v>
      </c>
      <c r="W13" s="58">
        <v>3</v>
      </c>
      <c r="X13" s="282"/>
    </row>
    <row r="14" spans="1:24" x14ac:dyDescent="0.25">
      <c r="A14" s="40">
        <v>0.37986111111111115</v>
      </c>
      <c r="B14" s="51" t="s">
        <v>14</v>
      </c>
      <c r="C14" s="3">
        <v>14.4</v>
      </c>
      <c r="D14" s="14">
        <v>24</v>
      </c>
      <c r="E14" s="3">
        <v>22.39</v>
      </c>
      <c r="F14" s="14">
        <v>28</v>
      </c>
      <c r="G14" s="7" t="s">
        <v>152</v>
      </c>
      <c r="H14" s="41">
        <v>30</v>
      </c>
      <c r="I14" s="3">
        <v>13</v>
      </c>
      <c r="J14" s="14">
        <v>25</v>
      </c>
      <c r="K14" s="42">
        <v>25.9</v>
      </c>
      <c r="L14" s="14">
        <v>29</v>
      </c>
      <c r="M14" s="7" t="s">
        <v>152</v>
      </c>
      <c r="N14" s="14">
        <v>28</v>
      </c>
      <c r="O14" s="3">
        <v>11.26</v>
      </c>
      <c r="P14" s="14">
        <v>25</v>
      </c>
      <c r="Q14" s="3">
        <v>22.78</v>
      </c>
      <c r="R14" s="14">
        <v>26</v>
      </c>
      <c r="S14" s="7" t="s">
        <v>152</v>
      </c>
      <c r="T14" s="41">
        <v>30</v>
      </c>
      <c r="U14" s="62">
        <v>30</v>
      </c>
      <c r="V14" s="58" t="s">
        <v>27</v>
      </c>
      <c r="W14" s="58">
        <v>3</v>
      </c>
      <c r="X14" s="282"/>
    </row>
    <row r="15" spans="1:24" x14ac:dyDescent="0.25">
      <c r="A15" s="40">
        <v>0.3923611111111111</v>
      </c>
      <c r="B15" s="51" t="s">
        <v>15</v>
      </c>
      <c r="C15" s="3">
        <v>16.100000000000001</v>
      </c>
      <c r="D15" s="14">
        <v>26</v>
      </c>
      <c r="E15" s="3">
        <v>39.9</v>
      </c>
      <c r="F15" s="14">
        <v>30</v>
      </c>
      <c r="G15" s="7" t="s">
        <v>152</v>
      </c>
      <c r="H15" s="41">
        <v>32</v>
      </c>
      <c r="I15" s="3">
        <v>15.32</v>
      </c>
      <c r="J15" s="14">
        <v>27</v>
      </c>
      <c r="K15" s="42">
        <v>49.3</v>
      </c>
      <c r="L15" s="14">
        <v>30</v>
      </c>
      <c r="M15" s="7" t="s">
        <v>152</v>
      </c>
      <c r="N15" s="14">
        <v>28</v>
      </c>
      <c r="O15" s="3">
        <v>22.85</v>
      </c>
      <c r="P15" s="14">
        <v>26</v>
      </c>
      <c r="Q15" s="3">
        <v>37.9</v>
      </c>
      <c r="R15" s="14">
        <v>30</v>
      </c>
      <c r="S15" s="7" t="s">
        <v>152</v>
      </c>
      <c r="T15" s="41">
        <v>30</v>
      </c>
      <c r="U15" s="62">
        <v>32</v>
      </c>
      <c r="V15" s="58" t="s">
        <v>43</v>
      </c>
      <c r="W15" s="58">
        <v>2</v>
      </c>
      <c r="X15" s="282"/>
    </row>
    <row r="16" spans="1:24" x14ac:dyDescent="0.25">
      <c r="A16" s="40">
        <v>0.41041666666666665</v>
      </c>
      <c r="B16" s="51" t="s">
        <v>16</v>
      </c>
      <c r="C16" s="3">
        <v>13.84</v>
      </c>
      <c r="D16" s="14">
        <v>25</v>
      </c>
      <c r="E16" s="3">
        <v>24.3</v>
      </c>
      <c r="F16" s="14">
        <v>29</v>
      </c>
      <c r="G16" s="7" t="s">
        <v>152</v>
      </c>
      <c r="H16" s="41">
        <v>32</v>
      </c>
      <c r="I16" s="3">
        <v>14.72</v>
      </c>
      <c r="J16" s="14">
        <v>26</v>
      </c>
      <c r="K16" s="42">
        <v>32.36</v>
      </c>
      <c r="L16" s="14">
        <v>29</v>
      </c>
      <c r="M16" s="7" t="s">
        <v>152</v>
      </c>
      <c r="N16" s="14">
        <v>30</v>
      </c>
      <c r="O16" s="3">
        <v>18.2</v>
      </c>
      <c r="P16" s="14">
        <v>26</v>
      </c>
      <c r="Q16" s="3">
        <v>30.5</v>
      </c>
      <c r="R16" s="14">
        <v>28</v>
      </c>
      <c r="S16" s="7" t="s">
        <v>152</v>
      </c>
      <c r="T16" s="41">
        <v>30</v>
      </c>
      <c r="U16" s="62">
        <v>31</v>
      </c>
      <c r="V16" s="58" t="s">
        <v>41</v>
      </c>
      <c r="W16" s="58">
        <v>3</v>
      </c>
      <c r="X16" s="282"/>
    </row>
    <row r="17" spans="1:24" x14ac:dyDescent="0.25">
      <c r="A17" s="40">
        <v>0.42291666666666666</v>
      </c>
      <c r="B17" s="51" t="s">
        <v>17</v>
      </c>
      <c r="C17" s="3">
        <v>12.34</v>
      </c>
      <c r="D17" s="14">
        <v>24</v>
      </c>
      <c r="E17" s="3">
        <v>24.39</v>
      </c>
      <c r="F17" s="14">
        <v>26</v>
      </c>
      <c r="G17" s="7" t="s">
        <v>152</v>
      </c>
      <c r="H17" s="41">
        <v>30</v>
      </c>
      <c r="I17" s="3">
        <v>7.38</v>
      </c>
      <c r="J17" s="14">
        <v>25</v>
      </c>
      <c r="K17" s="42">
        <v>26.1</v>
      </c>
      <c r="L17" s="14">
        <v>27</v>
      </c>
      <c r="M17" s="7" t="s">
        <v>152</v>
      </c>
      <c r="N17" s="14">
        <v>31</v>
      </c>
      <c r="O17" s="3">
        <v>11.54</v>
      </c>
      <c r="P17" s="14">
        <v>25</v>
      </c>
      <c r="Q17" s="3">
        <v>23.12</v>
      </c>
      <c r="R17" s="14">
        <v>29</v>
      </c>
      <c r="S17" s="7" t="s">
        <v>152</v>
      </c>
      <c r="T17" s="41">
        <v>30</v>
      </c>
      <c r="U17" s="62">
        <v>28</v>
      </c>
      <c r="V17" s="58" t="s">
        <v>41</v>
      </c>
      <c r="W17" s="58">
        <v>2</v>
      </c>
      <c r="X17" s="282"/>
    </row>
    <row r="18" spans="1:24" x14ac:dyDescent="0.25">
      <c r="A18" s="40">
        <v>0.43611111111111112</v>
      </c>
      <c r="B18" s="51" t="s">
        <v>18</v>
      </c>
      <c r="C18" s="3">
        <v>13</v>
      </c>
      <c r="D18" s="14">
        <v>26</v>
      </c>
      <c r="E18" s="3">
        <v>22.68</v>
      </c>
      <c r="F18" s="14">
        <v>26</v>
      </c>
      <c r="G18" s="7" t="s">
        <v>152</v>
      </c>
      <c r="H18" s="41">
        <v>30</v>
      </c>
      <c r="I18" s="3">
        <v>9.25</v>
      </c>
      <c r="J18" s="14">
        <v>26</v>
      </c>
      <c r="K18" s="42">
        <v>29.13</v>
      </c>
      <c r="L18" s="14">
        <v>27</v>
      </c>
      <c r="M18" s="7" t="s">
        <v>152</v>
      </c>
      <c r="N18" s="14">
        <v>31</v>
      </c>
      <c r="O18" s="3">
        <v>10.25</v>
      </c>
      <c r="P18" s="14">
        <v>25</v>
      </c>
      <c r="Q18" s="3">
        <v>16.8</v>
      </c>
      <c r="R18" s="14">
        <v>29</v>
      </c>
      <c r="S18" s="7" t="s">
        <v>152</v>
      </c>
      <c r="T18" s="41">
        <v>31</v>
      </c>
      <c r="U18" s="62">
        <v>32</v>
      </c>
      <c r="V18" s="58" t="s">
        <v>44</v>
      </c>
      <c r="W18" s="58">
        <v>3</v>
      </c>
      <c r="X18" s="282"/>
    </row>
    <row r="19" spans="1:24" ht="15.75" thickBot="1" x14ac:dyDescent="0.3">
      <c r="A19" s="44">
        <v>0.4513888888888889</v>
      </c>
      <c r="B19" s="52" t="s">
        <v>19</v>
      </c>
      <c r="C19" s="5">
        <v>8.6</v>
      </c>
      <c r="D19" s="15">
        <v>26</v>
      </c>
      <c r="E19" s="5">
        <v>13.95</v>
      </c>
      <c r="F19" s="15">
        <v>29</v>
      </c>
      <c r="G19" s="332" t="s">
        <v>38</v>
      </c>
      <c r="H19" s="333"/>
      <c r="I19" s="5">
        <v>10.199999999999999</v>
      </c>
      <c r="J19" s="15">
        <v>26</v>
      </c>
      <c r="K19" s="45">
        <v>20.02</v>
      </c>
      <c r="L19" s="15">
        <v>30</v>
      </c>
      <c r="M19" s="332" t="s">
        <v>38</v>
      </c>
      <c r="N19" s="334"/>
      <c r="O19" s="5">
        <v>11.54</v>
      </c>
      <c r="P19" s="15">
        <v>25</v>
      </c>
      <c r="Q19" s="5">
        <v>20.8</v>
      </c>
      <c r="R19" s="15">
        <v>30</v>
      </c>
      <c r="S19" s="332" t="s">
        <v>38</v>
      </c>
      <c r="T19" s="333"/>
      <c r="U19" s="63">
        <v>27</v>
      </c>
      <c r="V19" s="46" t="s">
        <v>42</v>
      </c>
      <c r="W19" s="46">
        <v>1</v>
      </c>
      <c r="X19" s="283"/>
    </row>
  </sheetData>
  <mergeCells count="28">
    <mergeCell ref="X4:X6"/>
    <mergeCell ref="X7:X19"/>
    <mergeCell ref="M12:N12"/>
    <mergeCell ref="M13:N13"/>
    <mergeCell ref="G19:H19"/>
    <mergeCell ref="M19:N19"/>
    <mergeCell ref="S19:T19"/>
    <mergeCell ref="S12:T12"/>
    <mergeCell ref="S13:T13"/>
    <mergeCell ref="G12:H12"/>
    <mergeCell ref="G13:H13"/>
    <mergeCell ref="V4:V6"/>
    <mergeCell ref="W4:W6"/>
    <mergeCell ref="M5:N5"/>
    <mergeCell ref="O5:P5"/>
    <mergeCell ref="Q5:R5"/>
    <mergeCell ref="U4:U6"/>
    <mergeCell ref="A4:A6"/>
    <mergeCell ref="B4:B6"/>
    <mergeCell ref="C4:H4"/>
    <mergeCell ref="I4:N4"/>
    <mergeCell ref="O4:T4"/>
    <mergeCell ref="S5:T5"/>
    <mergeCell ref="C5:D5"/>
    <mergeCell ref="E5:F5"/>
    <mergeCell ref="G5:H5"/>
    <mergeCell ref="I5:J5"/>
    <mergeCell ref="K5:L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"/>
  <sheetViews>
    <sheetView zoomScaleNormal="100" workbookViewId="0">
      <selection activeCell="A14" sqref="A14:C16"/>
    </sheetView>
  </sheetViews>
  <sheetFormatPr baseColWidth="10" defaultRowHeight="15" x14ac:dyDescent="0.25"/>
  <cols>
    <col min="1" max="1" width="15.7109375" style="134" bestFit="1" customWidth="1"/>
    <col min="2" max="16384" width="11.42578125" style="134"/>
  </cols>
  <sheetData>
    <row r="1" spans="1:27" s="99" customFormat="1" x14ac:dyDescent="0.25">
      <c r="A1" s="99" t="s">
        <v>6</v>
      </c>
      <c r="B1" s="339" t="s">
        <v>7</v>
      </c>
      <c r="C1" s="339"/>
      <c r="D1" s="339" t="s">
        <v>8</v>
      </c>
      <c r="E1" s="285"/>
      <c r="F1" s="339" t="s">
        <v>9</v>
      </c>
      <c r="G1" s="339"/>
      <c r="H1" s="339" t="s">
        <v>10</v>
      </c>
      <c r="I1" s="339"/>
      <c r="J1" s="339" t="s">
        <v>11</v>
      </c>
      <c r="K1" s="285"/>
      <c r="L1" s="339" t="s">
        <v>12</v>
      </c>
      <c r="M1" s="339"/>
      <c r="N1" s="339" t="s">
        <v>13</v>
      </c>
      <c r="O1" s="339"/>
      <c r="P1" s="339" t="s">
        <v>14</v>
      </c>
      <c r="Q1" s="285"/>
      <c r="R1" s="340" t="s">
        <v>15</v>
      </c>
      <c r="S1" s="340"/>
      <c r="T1" s="339" t="s">
        <v>16</v>
      </c>
      <c r="U1" s="285"/>
      <c r="V1" s="339" t="s">
        <v>17</v>
      </c>
      <c r="W1" s="285"/>
      <c r="X1" s="339" t="s">
        <v>18</v>
      </c>
      <c r="Y1" s="339"/>
      <c r="Z1" s="339" t="s">
        <v>19</v>
      </c>
      <c r="AA1" s="339"/>
    </row>
    <row r="2" spans="1:27" x14ac:dyDescent="0.25">
      <c r="A2" s="99"/>
      <c r="B2" s="69" t="s">
        <v>22</v>
      </c>
      <c r="C2" s="69" t="s">
        <v>32</v>
      </c>
      <c r="D2" s="69" t="s">
        <v>22</v>
      </c>
      <c r="E2" s="20" t="s">
        <v>32</v>
      </c>
      <c r="F2" s="69" t="s">
        <v>22</v>
      </c>
      <c r="G2" s="69" t="s">
        <v>32</v>
      </c>
      <c r="H2" s="69" t="s">
        <v>22</v>
      </c>
      <c r="I2" s="69" t="s">
        <v>32</v>
      </c>
      <c r="J2" s="69" t="s">
        <v>22</v>
      </c>
      <c r="K2" s="20" t="s">
        <v>32</v>
      </c>
      <c r="L2" s="69" t="s">
        <v>22</v>
      </c>
      <c r="M2" s="69" t="s">
        <v>32</v>
      </c>
      <c r="N2" s="69" t="s">
        <v>22</v>
      </c>
      <c r="O2" s="69" t="s">
        <v>32</v>
      </c>
      <c r="P2" s="69" t="s">
        <v>22</v>
      </c>
      <c r="Q2" s="20" t="s">
        <v>32</v>
      </c>
      <c r="R2" s="69" t="s">
        <v>22</v>
      </c>
      <c r="S2" s="69" t="s">
        <v>32</v>
      </c>
      <c r="T2" s="69" t="s">
        <v>22</v>
      </c>
      <c r="U2" s="20" t="s">
        <v>32</v>
      </c>
      <c r="V2" s="69" t="s">
        <v>22</v>
      </c>
      <c r="W2" s="20" t="s">
        <v>32</v>
      </c>
      <c r="X2" s="69" t="s">
        <v>22</v>
      </c>
      <c r="Y2" s="69" t="s">
        <v>32</v>
      </c>
      <c r="Z2" s="69" t="s">
        <v>22</v>
      </c>
      <c r="AA2" s="69" t="s">
        <v>32</v>
      </c>
    </row>
    <row r="3" spans="1:27" x14ac:dyDescent="0.25">
      <c r="A3" s="99"/>
      <c r="B3" s="69">
        <v>0</v>
      </c>
      <c r="C3" s="69">
        <v>0</v>
      </c>
      <c r="D3" s="69">
        <v>0</v>
      </c>
      <c r="E3" s="20">
        <v>0</v>
      </c>
      <c r="F3" s="69">
        <v>0</v>
      </c>
      <c r="G3" s="69">
        <v>0</v>
      </c>
      <c r="H3" s="69">
        <v>0</v>
      </c>
      <c r="I3" s="69">
        <v>0</v>
      </c>
      <c r="J3" s="69">
        <v>0</v>
      </c>
      <c r="K3" s="20">
        <v>0</v>
      </c>
      <c r="L3" s="69">
        <v>0</v>
      </c>
      <c r="M3" s="69">
        <v>0</v>
      </c>
      <c r="N3" s="69">
        <v>0</v>
      </c>
      <c r="O3" s="69">
        <v>0</v>
      </c>
      <c r="P3" s="69">
        <v>0</v>
      </c>
      <c r="Q3" s="20">
        <v>0</v>
      </c>
      <c r="R3" s="69">
        <v>0</v>
      </c>
      <c r="S3" s="69">
        <v>0</v>
      </c>
      <c r="T3" s="69">
        <v>0</v>
      </c>
      <c r="U3" s="20">
        <v>-5</v>
      </c>
      <c r="V3" s="69">
        <v>0</v>
      </c>
      <c r="W3" s="20">
        <v>0</v>
      </c>
      <c r="X3" s="69">
        <v>0</v>
      </c>
      <c r="Y3" s="69">
        <v>0</v>
      </c>
      <c r="Z3" s="69">
        <v>0</v>
      </c>
      <c r="AA3" s="69">
        <v>0</v>
      </c>
    </row>
    <row r="4" spans="1:27" x14ac:dyDescent="0.25">
      <c r="A4" s="99"/>
      <c r="B4" s="69">
        <v>2.36</v>
      </c>
      <c r="C4" s="69">
        <v>-7</v>
      </c>
      <c r="D4" s="69">
        <v>1.1100000000000001</v>
      </c>
      <c r="E4" s="20">
        <v>-14</v>
      </c>
      <c r="F4" s="69">
        <v>2.0699999999999998</v>
      </c>
      <c r="G4" s="69">
        <v>-51</v>
      </c>
      <c r="H4" s="69">
        <v>0.8</v>
      </c>
      <c r="I4" s="69">
        <v>-4</v>
      </c>
      <c r="J4" s="69">
        <v>4.8</v>
      </c>
      <c r="K4" s="20">
        <v>0</v>
      </c>
      <c r="L4" s="69">
        <v>2.13</v>
      </c>
      <c r="M4" s="69">
        <v>-3</v>
      </c>
      <c r="N4" s="69">
        <v>1.17</v>
      </c>
      <c r="O4" s="69">
        <v>-7</v>
      </c>
      <c r="P4" s="69">
        <v>2.1800000000000002</v>
      </c>
      <c r="Q4" s="20">
        <v>0</v>
      </c>
      <c r="R4" s="69">
        <v>5.34</v>
      </c>
      <c r="S4" s="69">
        <v>-32</v>
      </c>
      <c r="T4" s="69">
        <v>3.2</v>
      </c>
      <c r="U4" s="20">
        <v>-27</v>
      </c>
      <c r="V4" s="69">
        <v>0.7</v>
      </c>
      <c r="W4" s="20">
        <v>-7</v>
      </c>
      <c r="X4" s="69">
        <v>0.5</v>
      </c>
      <c r="Y4" s="69">
        <v>-4</v>
      </c>
      <c r="Z4" s="69">
        <v>1.4</v>
      </c>
      <c r="AA4" s="69">
        <v>-5</v>
      </c>
    </row>
    <row r="5" spans="1:27" x14ac:dyDescent="0.25">
      <c r="A5" s="99"/>
      <c r="B5" s="69">
        <v>3.94</v>
      </c>
      <c r="C5" s="69">
        <v>-24</v>
      </c>
      <c r="D5" s="69">
        <v>3.06</v>
      </c>
      <c r="E5" s="20">
        <v>-15</v>
      </c>
      <c r="F5" s="69">
        <v>2.9</v>
      </c>
      <c r="G5" s="69">
        <v>-17</v>
      </c>
      <c r="H5" s="69">
        <v>3.73</v>
      </c>
      <c r="I5" s="69">
        <v>-17</v>
      </c>
      <c r="J5" s="69">
        <v>7.45</v>
      </c>
      <c r="K5" s="20">
        <v>-8</v>
      </c>
      <c r="L5" s="69">
        <v>6.01</v>
      </c>
      <c r="M5" s="69">
        <v>-23</v>
      </c>
      <c r="N5" s="69">
        <v>6.91</v>
      </c>
      <c r="O5" s="69">
        <v>2</v>
      </c>
      <c r="P5" s="69">
        <v>10.6</v>
      </c>
      <c r="Q5" s="20">
        <v>-3</v>
      </c>
      <c r="R5" s="69">
        <v>7.3</v>
      </c>
      <c r="S5" s="69">
        <v>0</v>
      </c>
      <c r="T5" s="69">
        <v>4.3</v>
      </c>
      <c r="U5" s="20">
        <v>-17</v>
      </c>
      <c r="V5" s="69">
        <v>4</v>
      </c>
      <c r="W5" s="20">
        <v>0</v>
      </c>
      <c r="X5" s="69">
        <v>5.8</v>
      </c>
      <c r="Y5" s="69">
        <v>-3</v>
      </c>
      <c r="Z5" s="69">
        <v>5.8</v>
      </c>
      <c r="AA5" s="69">
        <v>-7</v>
      </c>
    </row>
    <row r="6" spans="1:27" x14ac:dyDescent="0.25">
      <c r="A6" s="99"/>
      <c r="B6" s="69">
        <v>6.64</v>
      </c>
      <c r="C6" s="69">
        <v>-15</v>
      </c>
      <c r="D6" s="69">
        <v>4.45</v>
      </c>
      <c r="E6" s="20">
        <v>-24</v>
      </c>
      <c r="F6" s="69">
        <v>5.14</v>
      </c>
      <c r="G6" s="69">
        <v>-10</v>
      </c>
      <c r="H6" s="69">
        <v>5</v>
      </c>
      <c r="I6" s="69">
        <v>-20</v>
      </c>
      <c r="J6" s="69">
        <v>12.84</v>
      </c>
      <c r="K6" s="20">
        <v>-9</v>
      </c>
      <c r="L6" s="113">
        <v>9.6999999999999993</v>
      </c>
      <c r="M6" s="69">
        <v>-4</v>
      </c>
      <c r="N6" s="69">
        <v>12.22</v>
      </c>
      <c r="O6" s="69">
        <v>-4</v>
      </c>
      <c r="P6" s="69">
        <v>14.11</v>
      </c>
      <c r="Q6" s="20">
        <v>-10</v>
      </c>
      <c r="R6" s="69">
        <v>15.3</v>
      </c>
      <c r="S6" s="69">
        <v>5</v>
      </c>
      <c r="T6" s="69">
        <v>10.4</v>
      </c>
      <c r="U6" s="20">
        <v>-6</v>
      </c>
      <c r="V6" s="69">
        <v>7</v>
      </c>
      <c r="W6" s="20">
        <v>-4</v>
      </c>
      <c r="X6" s="69">
        <v>11.7</v>
      </c>
      <c r="Y6" s="69">
        <v>0</v>
      </c>
      <c r="Z6" s="69">
        <v>8.4</v>
      </c>
      <c r="AA6" s="69">
        <v>-10</v>
      </c>
    </row>
    <row r="7" spans="1:27" x14ac:dyDescent="0.25">
      <c r="A7" s="99"/>
      <c r="B7" s="69">
        <v>15.83</v>
      </c>
      <c r="C7" s="69">
        <v>-12</v>
      </c>
      <c r="D7" s="69">
        <v>7.3</v>
      </c>
      <c r="E7" s="20">
        <v>-16</v>
      </c>
      <c r="F7" s="69">
        <v>9.36</v>
      </c>
      <c r="G7" s="69">
        <v>-8</v>
      </c>
      <c r="H7" s="69">
        <v>8.3000000000000007</v>
      </c>
      <c r="I7" s="69">
        <v>-13</v>
      </c>
      <c r="J7" s="69">
        <v>18.3</v>
      </c>
      <c r="K7" s="20">
        <v>-7</v>
      </c>
      <c r="L7" s="69">
        <v>15</v>
      </c>
      <c r="M7" s="69">
        <v>-12</v>
      </c>
      <c r="N7" s="69">
        <v>16.8</v>
      </c>
      <c r="O7" s="69">
        <v>-15</v>
      </c>
      <c r="P7" s="69">
        <v>19.13</v>
      </c>
      <c r="Q7" s="20">
        <v>-9</v>
      </c>
      <c r="R7" s="69">
        <v>23.57</v>
      </c>
      <c r="S7" s="69">
        <v>-7</v>
      </c>
      <c r="T7" s="69">
        <v>20.5</v>
      </c>
      <c r="U7" s="20">
        <v>-9</v>
      </c>
      <c r="V7" s="69">
        <v>12.2</v>
      </c>
      <c r="W7" s="20">
        <v>1</v>
      </c>
      <c r="X7" s="69">
        <v>13</v>
      </c>
      <c r="Y7" s="69">
        <v>-90</v>
      </c>
      <c r="Z7" s="69">
        <v>13.36</v>
      </c>
      <c r="AA7" s="69">
        <v>-11</v>
      </c>
    </row>
    <row r="8" spans="1:27" x14ac:dyDescent="0.25">
      <c r="A8" s="99"/>
      <c r="B8" s="117">
        <v>16.8</v>
      </c>
      <c r="C8" s="99"/>
      <c r="D8" s="117">
        <v>8.2799999999999994</v>
      </c>
      <c r="E8" s="99"/>
      <c r="F8" s="69">
        <v>14.8</v>
      </c>
      <c r="G8" s="69">
        <v>-11</v>
      </c>
      <c r="H8" s="117">
        <v>9.5500000000000007</v>
      </c>
      <c r="I8" s="99"/>
      <c r="J8" s="117">
        <v>19.5</v>
      </c>
      <c r="K8" s="99"/>
      <c r="L8" s="69">
        <v>20.2</v>
      </c>
      <c r="M8" s="69">
        <v>-3</v>
      </c>
      <c r="N8" s="69">
        <v>17.7</v>
      </c>
      <c r="O8" s="69">
        <v>-14</v>
      </c>
      <c r="P8" s="117">
        <v>25.9</v>
      </c>
      <c r="Q8" s="99"/>
      <c r="R8" s="69">
        <v>33.32</v>
      </c>
      <c r="S8" s="69">
        <v>-4</v>
      </c>
      <c r="T8" s="69">
        <v>24.9</v>
      </c>
      <c r="U8" s="20">
        <v>0</v>
      </c>
      <c r="V8" s="69">
        <v>16.2</v>
      </c>
      <c r="W8" s="20">
        <v>-7</v>
      </c>
      <c r="X8" s="69">
        <v>13.4</v>
      </c>
      <c r="Y8" s="69">
        <v>-10</v>
      </c>
      <c r="Z8" s="117">
        <v>20.02</v>
      </c>
      <c r="AA8" s="99"/>
    </row>
    <row r="9" spans="1:27" x14ac:dyDescent="0.25">
      <c r="A9" s="99"/>
      <c r="B9" s="99"/>
      <c r="C9" s="99"/>
      <c r="D9" s="99"/>
      <c r="E9" s="99"/>
      <c r="F9" s="117">
        <v>15.85</v>
      </c>
      <c r="G9" s="99"/>
      <c r="H9" s="99"/>
      <c r="I9" s="99"/>
      <c r="J9" s="99"/>
      <c r="K9" s="99"/>
      <c r="L9" s="117">
        <v>34.549999999999997</v>
      </c>
      <c r="M9" s="99"/>
      <c r="N9" s="117">
        <v>18.38</v>
      </c>
      <c r="O9" s="99"/>
      <c r="P9" s="99"/>
      <c r="Q9" s="99"/>
      <c r="R9" s="117">
        <v>49.3</v>
      </c>
      <c r="S9" s="99"/>
      <c r="T9" s="117">
        <v>32.36</v>
      </c>
      <c r="U9" s="99"/>
      <c r="V9" s="69">
        <v>21</v>
      </c>
      <c r="W9" s="20">
        <v>-4</v>
      </c>
      <c r="X9" s="69">
        <v>16.8</v>
      </c>
      <c r="Y9" s="69">
        <v>0</v>
      </c>
      <c r="Z9" s="99"/>
      <c r="AA9" s="99"/>
    </row>
    <row r="10" spans="1:27" x14ac:dyDescent="0.25">
      <c r="A10" s="99"/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117">
        <v>26.1</v>
      </c>
      <c r="W10" s="99"/>
      <c r="X10" s="69">
        <v>22.45</v>
      </c>
      <c r="Y10" s="69">
        <v>-4</v>
      </c>
      <c r="Z10" s="99"/>
      <c r="AA10" s="99"/>
    </row>
    <row r="11" spans="1:27" x14ac:dyDescent="0.25">
      <c r="A11" s="99"/>
      <c r="B11" s="99"/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117">
        <v>29.13</v>
      </c>
      <c r="Y11" s="99"/>
      <c r="Z11" s="99"/>
      <c r="AA11" s="99"/>
    </row>
    <row r="12" spans="1:27" x14ac:dyDescent="0.25">
      <c r="A12" s="99"/>
      <c r="B12" s="99"/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</row>
    <row r="13" spans="1:27" x14ac:dyDescent="0.25">
      <c r="B13" s="102">
        <f>B8</f>
        <v>16.8</v>
      </c>
      <c r="C13" s="102">
        <f>AVERAGE(C4:C11)</f>
        <v>-14.5</v>
      </c>
      <c r="D13" s="102">
        <f>D8</f>
        <v>8.2799999999999994</v>
      </c>
      <c r="E13" s="102">
        <f>AVERAGE(E4:E7)</f>
        <v>-17.25</v>
      </c>
      <c r="F13" s="102">
        <f>F9</f>
        <v>15.85</v>
      </c>
      <c r="G13" s="102">
        <f>AVERAGE(G4:G7)</f>
        <v>-21.5</v>
      </c>
      <c r="H13" s="102">
        <f>H8</f>
        <v>9.5500000000000007</v>
      </c>
      <c r="I13" s="102">
        <f>AVERAGE(I4:I7)</f>
        <v>-13.5</v>
      </c>
      <c r="J13" s="102">
        <f>J8</f>
        <v>19.5</v>
      </c>
      <c r="K13" s="102">
        <f>AVERAGE(K4:K6)</f>
        <v>-5.666666666666667</v>
      </c>
      <c r="L13" s="102">
        <f>L9</f>
        <v>34.549999999999997</v>
      </c>
      <c r="M13" s="102">
        <f>AVERAGE(M4:M9)</f>
        <v>-9</v>
      </c>
      <c r="N13" s="102">
        <f>N9</f>
        <v>18.38</v>
      </c>
      <c r="O13" s="102">
        <f>AVERAGE(O4:O8)</f>
        <v>-7.6</v>
      </c>
      <c r="P13" s="102">
        <f>P8</f>
        <v>25.9</v>
      </c>
      <c r="Q13" s="102">
        <f>AVERAGE(Q4:Q8)</f>
        <v>-5.5</v>
      </c>
      <c r="R13" s="102">
        <f>R9</f>
        <v>49.3</v>
      </c>
      <c r="S13" s="102">
        <f>AVERAGE(S4:S9)</f>
        <v>-7.6</v>
      </c>
      <c r="T13" s="102">
        <f>T9</f>
        <v>32.36</v>
      </c>
      <c r="U13" s="102">
        <f>AVERAGE(U4:U10)</f>
        <v>-11.8</v>
      </c>
      <c r="V13" s="102">
        <f>V10</f>
        <v>26.1</v>
      </c>
      <c r="W13" s="102">
        <f>AVERAGE(W4:W8)</f>
        <v>-3.4</v>
      </c>
      <c r="X13" s="102">
        <f>X11</f>
        <v>29.13</v>
      </c>
      <c r="Y13" s="102">
        <f>AVERAGE(Y4:Y8)</f>
        <v>-21.4</v>
      </c>
      <c r="Z13" s="102">
        <f>Z8</f>
        <v>20.02</v>
      </c>
      <c r="AA13" s="102">
        <f>AVERAGE(AA4:AA8)</f>
        <v>-8.25</v>
      </c>
    </row>
    <row r="14" spans="1:27" x14ac:dyDescent="0.25">
      <c r="B14" s="239" t="s">
        <v>22</v>
      </c>
      <c r="C14" s="239" t="s">
        <v>32</v>
      </c>
    </row>
    <row r="15" spans="1:27" x14ac:dyDescent="0.25">
      <c r="A15" s="137" t="s">
        <v>172</v>
      </c>
      <c r="B15" s="159">
        <f>AVERAGE(B13,D13,F13,H13,J13,L13,N13,P13,R13,T13,V13,X13,Z13)</f>
        <v>23.516923076923078</v>
      </c>
      <c r="C15" s="159">
        <f>AVERAGE(C13,E13,G13,I13,K13,M13,O13,Q13,S13,U13,W13,Y13,AA13)</f>
        <v>-11.305128205128206</v>
      </c>
    </row>
    <row r="16" spans="1:27" x14ac:dyDescent="0.25">
      <c r="A16" s="137" t="s">
        <v>173</v>
      </c>
      <c r="B16" s="137">
        <f>STDEV(B13,D13,F13,H13,J13,L13,N13,P13,R13,T13,V13,X13,Z13)</f>
        <v>11.159612735675742</v>
      </c>
      <c r="C16" s="137">
        <f>STDEV(C13,E13,G13,I13,K13,M13,O13,Q13,S13,U13,W13,Y13,AA13)</f>
        <v>5.9619564920984791</v>
      </c>
    </row>
  </sheetData>
  <mergeCells count="13">
    <mergeCell ref="Z1:AA1"/>
    <mergeCell ref="N1:O1"/>
    <mergeCell ref="P1:Q1"/>
    <mergeCell ref="R1:S1"/>
    <mergeCell ref="T1:U1"/>
    <mergeCell ref="V1:W1"/>
    <mergeCell ref="X1:Y1"/>
    <mergeCell ref="L1:M1"/>
    <mergeCell ref="B1:C1"/>
    <mergeCell ref="D1:E1"/>
    <mergeCell ref="F1:G1"/>
    <mergeCell ref="H1:I1"/>
    <mergeCell ref="J1:K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"/>
  <sheetViews>
    <sheetView workbookViewId="0">
      <selection activeCell="E7" sqref="E7"/>
    </sheetView>
  </sheetViews>
  <sheetFormatPr baseColWidth="10" defaultRowHeight="15" x14ac:dyDescent="0.25"/>
  <sheetData>
    <row r="1" spans="1:27" s="1" customFormat="1" x14ac:dyDescent="0.25">
      <c r="A1" s="1" t="s">
        <v>6</v>
      </c>
      <c r="B1" s="268" t="s">
        <v>7</v>
      </c>
      <c r="C1" s="284"/>
      <c r="D1" s="268" t="s">
        <v>8</v>
      </c>
      <c r="E1" s="269"/>
      <c r="F1" s="268" t="s">
        <v>9</v>
      </c>
      <c r="G1" s="269"/>
      <c r="H1" s="268" t="s">
        <v>10</v>
      </c>
      <c r="I1" s="269"/>
      <c r="J1" s="268" t="s">
        <v>11</v>
      </c>
      <c r="K1" s="284"/>
      <c r="L1" s="268" t="s">
        <v>12</v>
      </c>
      <c r="M1" s="269"/>
      <c r="N1" s="268" t="s">
        <v>13</v>
      </c>
      <c r="O1" s="269"/>
      <c r="P1" s="268" t="s">
        <v>14</v>
      </c>
      <c r="Q1" s="269"/>
      <c r="R1" s="303" t="s">
        <v>15</v>
      </c>
      <c r="S1" s="304"/>
      <c r="T1" s="268" t="s">
        <v>16</v>
      </c>
      <c r="U1" s="269"/>
      <c r="V1" s="268" t="s">
        <v>17</v>
      </c>
      <c r="W1" s="269"/>
      <c r="X1" s="268" t="s">
        <v>18</v>
      </c>
      <c r="Y1" s="269"/>
      <c r="Z1" s="302" t="s">
        <v>19</v>
      </c>
      <c r="AA1" s="269"/>
    </row>
    <row r="2" spans="1:27" ht="15.75" thickBot="1" x14ac:dyDescent="0.3">
      <c r="A2" s="1"/>
      <c r="B2" s="71" t="s">
        <v>22</v>
      </c>
      <c r="C2" s="77" t="s">
        <v>32</v>
      </c>
      <c r="D2" s="71" t="s">
        <v>22</v>
      </c>
      <c r="E2" s="80" t="s">
        <v>32</v>
      </c>
      <c r="F2" s="18" t="s">
        <v>22</v>
      </c>
      <c r="G2" s="6" t="s">
        <v>32</v>
      </c>
      <c r="H2" s="18" t="s">
        <v>22</v>
      </c>
      <c r="I2" s="6" t="s">
        <v>32</v>
      </c>
      <c r="J2" s="71" t="s">
        <v>22</v>
      </c>
      <c r="K2" s="77" t="s">
        <v>32</v>
      </c>
      <c r="L2" s="71" t="s">
        <v>22</v>
      </c>
      <c r="M2" s="80" t="s">
        <v>32</v>
      </c>
      <c r="N2" s="18" t="s">
        <v>22</v>
      </c>
      <c r="O2" s="6" t="s">
        <v>32</v>
      </c>
      <c r="P2" s="18" t="s">
        <v>22</v>
      </c>
      <c r="Q2" s="6" t="s">
        <v>32</v>
      </c>
      <c r="R2" s="18" t="s">
        <v>22</v>
      </c>
      <c r="S2" s="6" t="s">
        <v>32</v>
      </c>
      <c r="T2" s="18" t="s">
        <v>22</v>
      </c>
      <c r="U2" s="6" t="s">
        <v>32</v>
      </c>
      <c r="V2" s="18" t="s">
        <v>22</v>
      </c>
      <c r="W2" s="6" t="s">
        <v>32</v>
      </c>
      <c r="X2" s="18" t="s">
        <v>22</v>
      </c>
      <c r="Y2" s="6" t="s">
        <v>32</v>
      </c>
      <c r="Z2" s="78" t="s">
        <v>22</v>
      </c>
      <c r="AA2" s="80" t="s">
        <v>32</v>
      </c>
    </row>
    <row r="3" spans="1:27" x14ac:dyDescent="0.25">
      <c r="A3" s="1"/>
      <c r="B3" s="72">
        <v>0</v>
      </c>
      <c r="C3" s="73">
        <v>0</v>
      </c>
      <c r="D3" s="72">
        <v>0</v>
      </c>
      <c r="E3" s="74">
        <v>0</v>
      </c>
      <c r="F3" s="72">
        <v>0</v>
      </c>
      <c r="G3" s="73">
        <v>0</v>
      </c>
      <c r="H3" s="72">
        <v>0</v>
      </c>
      <c r="I3" s="73">
        <v>0</v>
      </c>
      <c r="J3" s="72">
        <v>0</v>
      </c>
      <c r="K3" s="74">
        <v>0</v>
      </c>
      <c r="L3" s="72">
        <v>0</v>
      </c>
      <c r="M3" s="73">
        <v>0</v>
      </c>
      <c r="N3" s="72">
        <v>0</v>
      </c>
      <c r="O3" s="73">
        <v>0</v>
      </c>
      <c r="P3" s="72">
        <v>0</v>
      </c>
      <c r="Q3" s="74">
        <v>0</v>
      </c>
      <c r="R3" s="72">
        <v>0</v>
      </c>
      <c r="S3" s="73">
        <v>0</v>
      </c>
      <c r="T3" s="72">
        <v>0</v>
      </c>
      <c r="U3" s="74">
        <v>0</v>
      </c>
      <c r="V3" s="72">
        <v>0</v>
      </c>
      <c r="W3" s="74">
        <v>0</v>
      </c>
      <c r="X3" s="72">
        <v>0</v>
      </c>
      <c r="Y3" s="73">
        <v>0</v>
      </c>
      <c r="Z3" s="72">
        <v>0</v>
      </c>
      <c r="AA3" s="73">
        <v>0</v>
      </c>
    </row>
    <row r="4" spans="1:27" x14ac:dyDescent="0.25">
      <c r="A4" s="1"/>
      <c r="B4" s="17" t="s">
        <v>46</v>
      </c>
      <c r="C4" s="4">
        <v>-7</v>
      </c>
      <c r="D4" s="17" t="s">
        <v>50</v>
      </c>
      <c r="E4" s="20">
        <v>-14</v>
      </c>
      <c r="F4" s="17" t="s">
        <v>53</v>
      </c>
      <c r="G4" s="4">
        <v>-51</v>
      </c>
      <c r="H4" s="17" t="s">
        <v>33</v>
      </c>
      <c r="I4" s="4">
        <v>-4</v>
      </c>
      <c r="J4" s="17" t="s">
        <v>58</v>
      </c>
      <c r="K4" s="20">
        <v>0</v>
      </c>
      <c r="L4" s="17" t="s">
        <v>61</v>
      </c>
      <c r="M4" s="4">
        <v>-3</v>
      </c>
      <c r="N4" s="17" t="s">
        <v>65</v>
      </c>
      <c r="O4" s="4">
        <v>-7</v>
      </c>
      <c r="P4" s="17" t="s">
        <v>69</v>
      </c>
      <c r="Q4" s="20">
        <v>0</v>
      </c>
      <c r="R4" s="17" t="s">
        <v>72</v>
      </c>
      <c r="S4" s="4">
        <v>-32</v>
      </c>
      <c r="T4" s="17" t="s">
        <v>77</v>
      </c>
      <c r="U4" s="20">
        <v>-5</v>
      </c>
      <c r="V4" s="17" t="s">
        <v>81</v>
      </c>
      <c r="W4" s="20">
        <v>-7</v>
      </c>
      <c r="X4" s="17" t="s">
        <v>84</v>
      </c>
      <c r="Y4" s="4">
        <v>-4</v>
      </c>
      <c r="Z4" s="17" t="s">
        <v>89</v>
      </c>
      <c r="AA4" s="4">
        <v>-5</v>
      </c>
    </row>
    <row r="5" spans="1:27" x14ac:dyDescent="0.25">
      <c r="A5" s="1"/>
      <c r="B5" s="17" t="s">
        <v>47</v>
      </c>
      <c r="C5" s="4">
        <v>-31</v>
      </c>
      <c r="D5" s="17" t="s">
        <v>51</v>
      </c>
      <c r="E5" s="20">
        <v>-29</v>
      </c>
      <c r="F5" s="17" t="s">
        <v>54</v>
      </c>
      <c r="G5" s="4">
        <v>-68</v>
      </c>
      <c r="H5" s="17" t="s">
        <v>57</v>
      </c>
      <c r="I5" s="4">
        <v>-21</v>
      </c>
      <c r="J5" s="17" t="s">
        <v>30</v>
      </c>
      <c r="K5" s="20">
        <v>-8</v>
      </c>
      <c r="L5" s="17" t="s">
        <v>62</v>
      </c>
      <c r="M5" s="4">
        <v>-26</v>
      </c>
      <c r="N5" s="17" t="s">
        <v>66</v>
      </c>
      <c r="O5" s="4">
        <v>-5</v>
      </c>
      <c r="P5" s="17" t="s">
        <v>37</v>
      </c>
      <c r="Q5" s="20">
        <v>-3</v>
      </c>
      <c r="R5" s="17" t="s">
        <v>73</v>
      </c>
      <c r="S5" s="4">
        <v>-32</v>
      </c>
      <c r="T5" s="17" t="s">
        <v>78</v>
      </c>
      <c r="U5" s="20">
        <v>-32</v>
      </c>
      <c r="V5" s="17">
        <v>4</v>
      </c>
      <c r="W5" s="20">
        <v>-7</v>
      </c>
      <c r="X5" s="17" t="s">
        <v>85</v>
      </c>
      <c r="Y5" s="4">
        <v>-7</v>
      </c>
      <c r="Z5" s="17" t="s">
        <v>85</v>
      </c>
      <c r="AA5" s="4">
        <v>-12</v>
      </c>
    </row>
    <row r="6" spans="1:27" x14ac:dyDescent="0.25">
      <c r="A6" s="1"/>
      <c r="B6" s="17" t="s">
        <v>48</v>
      </c>
      <c r="C6" s="4">
        <v>-46</v>
      </c>
      <c r="D6" s="17" t="s">
        <v>52</v>
      </c>
      <c r="E6" s="20">
        <v>-53</v>
      </c>
      <c r="F6" s="17" t="s">
        <v>55</v>
      </c>
      <c r="G6" s="4">
        <v>-78</v>
      </c>
      <c r="H6" s="17">
        <v>5</v>
      </c>
      <c r="I6" s="4">
        <v>-41</v>
      </c>
      <c r="J6" s="17" t="s">
        <v>59</v>
      </c>
      <c r="K6" s="20">
        <v>-17</v>
      </c>
      <c r="L6" s="17" t="s">
        <v>63</v>
      </c>
      <c r="M6" s="4">
        <v>-30</v>
      </c>
      <c r="N6" s="17" t="s">
        <v>67</v>
      </c>
      <c r="O6" s="4">
        <v>-9</v>
      </c>
      <c r="P6" s="17" t="s">
        <v>70</v>
      </c>
      <c r="Q6" s="20">
        <v>-13</v>
      </c>
      <c r="R6" s="17" t="s">
        <v>74</v>
      </c>
      <c r="S6" s="4">
        <v>-27</v>
      </c>
      <c r="T6" s="17" t="s">
        <v>36</v>
      </c>
      <c r="U6" s="20">
        <v>-49</v>
      </c>
      <c r="V6" s="17">
        <v>7</v>
      </c>
      <c r="W6" s="20">
        <v>-11</v>
      </c>
      <c r="X6" s="17" t="s">
        <v>86</v>
      </c>
      <c r="Y6" s="4">
        <v>-7</v>
      </c>
      <c r="Z6" s="17" t="s">
        <v>90</v>
      </c>
      <c r="AA6" s="4">
        <v>-22</v>
      </c>
    </row>
    <row r="7" spans="1:27" ht="15.75" thickBot="1" x14ac:dyDescent="0.3">
      <c r="A7" s="1"/>
      <c r="B7" s="18" t="s">
        <v>49</v>
      </c>
      <c r="C7" s="6">
        <v>-58</v>
      </c>
      <c r="D7" s="18" t="s">
        <v>29</v>
      </c>
      <c r="E7" s="76">
        <v>-69</v>
      </c>
      <c r="F7" s="17" t="s">
        <v>56</v>
      </c>
      <c r="G7" s="4">
        <v>-86</v>
      </c>
      <c r="H7" s="18" t="s">
        <v>35</v>
      </c>
      <c r="I7" s="6">
        <v>-54</v>
      </c>
      <c r="J7" s="18" t="s">
        <v>60</v>
      </c>
      <c r="K7" s="76">
        <v>-24</v>
      </c>
      <c r="L7" s="17">
        <v>15</v>
      </c>
      <c r="M7" s="4">
        <v>-42</v>
      </c>
      <c r="N7" s="17" t="s">
        <v>68</v>
      </c>
      <c r="O7" s="4">
        <v>-24</v>
      </c>
      <c r="P7" s="18" t="s">
        <v>71</v>
      </c>
      <c r="Q7" s="76">
        <v>-22</v>
      </c>
      <c r="R7" s="17" t="s">
        <v>75</v>
      </c>
      <c r="S7" s="4">
        <v>-34</v>
      </c>
      <c r="T7" s="17" t="s">
        <v>79</v>
      </c>
      <c r="U7" s="20">
        <v>-55</v>
      </c>
      <c r="V7" s="17" t="s">
        <v>82</v>
      </c>
      <c r="W7" s="20">
        <v>-10</v>
      </c>
      <c r="X7" s="17">
        <v>13</v>
      </c>
      <c r="Y7" s="4">
        <v>-97</v>
      </c>
      <c r="Z7" s="18" t="s">
        <v>91</v>
      </c>
      <c r="AA7" s="6">
        <v>-33</v>
      </c>
    </row>
    <row r="8" spans="1:27" ht="15.75" thickBot="1" x14ac:dyDescent="0.3">
      <c r="A8" s="1"/>
      <c r="B8" s="1"/>
      <c r="C8" s="1"/>
      <c r="D8" s="1"/>
      <c r="E8" s="1"/>
      <c r="F8" s="18" t="s">
        <v>34</v>
      </c>
      <c r="G8" s="6">
        <v>-97</v>
      </c>
      <c r="H8" s="1"/>
      <c r="I8" s="1"/>
      <c r="J8" s="1"/>
      <c r="K8" s="1"/>
      <c r="L8" s="18" t="s">
        <v>64</v>
      </c>
      <c r="M8" s="6">
        <v>-45</v>
      </c>
      <c r="N8" s="18" t="s">
        <v>39</v>
      </c>
      <c r="O8" s="6">
        <v>-38</v>
      </c>
      <c r="P8" s="1"/>
      <c r="Q8" s="1"/>
      <c r="R8" s="18" t="s">
        <v>76</v>
      </c>
      <c r="S8" s="6">
        <v>-38</v>
      </c>
      <c r="T8" s="18" t="s">
        <v>80</v>
      </c>
      <c r="U8" s="76">
        <v>-64</v>
      </c>
      <c r="V8" s="17" t="s">
        <v>83</v>
      </c>
      <c r="W8" s="20">
        <v>-17</v>
      </c>
      <c r="X8" s="17" t="s">
        <v>87</v>
      </c>
      <c r="Y8" s="4">
        <v>-107</v>
      </c>
      <c r="Z8" s="1"/>
      <c r="AA8" s="1"/>
    </row>
    <row r="9" spans="1:27" ht="15.75" thickBot="1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8">
        <v>21</v>
      </c>
      <c r="W9" s="76">
        <v>-21</v>
      </c>
      <c r="X9" s="17" t="s">
        <v>45</v>
      </c>
      <c r="Y9" s="4">
        <v>-107</v>
      </c>
      <c r="Z9" s="1"/>
      <c r="AA9" s="1"/>
    </row>
    <row r="10" spans="1:27" ht="15.75" thickBot="1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8" t="s">
        <v>88</v>
      </c>
      <c r="Y10" s="6">
        <v>-111</v>
      </c>
      <c r="Z10" s="1"/>
      <c r="AA10" s="1"/>
    </row>
  </sheetData>
  <mergeCells count="13">
    <mergeCell ref="Z1:AA1"/>
    <mergeCell ref="N1:O1"/>
    <mergeCell ref="P1:Q1"/>
    <mergeCell ref="R1:S1"/>
    <mergeCell ref="T1:U1"/>
    <mergeCell ref="V1:W1"/>
    <mergeCell ref="X1:Y1"/>
    <mergeCell ref="L1:M1"/>
    <mergeCell ref="B1:C1"/>
    <mergeCell ref="D1:E1"/>
    <mergeCell ref="F1:G1"/>
    <mergeCell ref="H1:I1"/>
    <mergeCell ref="J1:K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Z60"/>
  <sheetViews>
    <sheetView showGridLines="0" topLeftCell="CH34" zoomScale="80" zoomScaleNormal="80" workbookViewId="0">
      <selection activeCell="U3" sqref="U3"/>
    </sheetView>
  </sheetViews>
  <sheetFormatPr baseColWidth="10" defaultColWidth="11.42578125" defaultRowHeight="15" x14ac:dyDescent="0.25"/>
  <cols>
    <col min="1" max="1" width="19.28515625" style="1" bestFit="1" customWidth="1"/>
    <col min="2" max="2" width="8.42578125" style="1" customWidth="1"/>
    <col min="3" max="3" width="9.28515625" style="1" customWidth="1"/>
    <col min="4" max="4" width="11" style="1" customWidth="1"/>
    <col min="5" max="5" width="9.7109375" style="1" customWidth="1"/>
    <col min="6" max="7" width="9.28515625" style="1" customWidth="1"/>
    <col min="8" max="8" width="11.140625" style="1" bestFit="1" customWidth="1"/>
    <col min="9" max="27" width="9.28515625" style="1" customWidth="1"/>
    <col min="28" max="28" width="11.42578125" style="1"/>
    <col min="29" max="29" width="19.28515625" style="1" bestFit="1" customWidth="1"/>
    <col min="30" max="42" width="11.42578125" style="1"/>
    <col min="43" max="43" width="11.85546875" style="1" bestFit="1" customWidth="1"/>
    <col min="44" max="52" width="11.42578125" style="1"/>
    <col min="53" max="53" width="13.28515625" style="1" customWidth="1"/>
    <col min="54" max="16384" width="11.42578125" style="1"/>
  </cols>
  <sheetData>
    <row r="1" spans="1:33" x14ac:dyDescent="0.25">
      <c r="A1" s="69" t="s">
        <v>6</v>
      </c>
      <c r="B1" s="349" t="s">
        <v>7</v>
      </c>
      <c r="C1" s="349"/>
      <c r="D1" s="341" t="s">
        <v>8</v>
      </c>
      <c r="E1" s="342"/>
      <c r="F1" s="356" t="s">
        <v>9</v>
      </c>
      <c r="G1" s="357"/>
      <c r="H1" s="351" t="s">
        <v>10</v>
      </c>
      <c r="I1" s="352"/>
      <c r="J1" s="353" t="s">
        <v>11</v>
      </c>
      <c r="K1" s="353"/>
      <c r="L1" s="350" t="s">
        <v>12</v>
      </c>
      <c r="M1" s="350"/>
      <c r="N1" s="343" t="s">
        <v>13</v>
      </c>
      <c r="O1" s="343"/>
      <c r="P1" s="344" t="s">
        <v>14</v>
      </c>
      <c r="Q1" s="344"/>
      <c r="R1" s="345" t="s">
        <v>15</v>
      </c>
      <c r="S1" s="345"/>
      <c r="T1" s="346" t="s">
        <v>16</v>
      </c>
      <c r="U1" s="346"/>
      <c r="V1" s="347" t="s">
        <v>17</v>
      </c>
      <c r="W1" s="347"/>
      <c r="X1" s="348" t="s">
        <v>18</v>
      </c>
      <c r="Y1" s="348"/>
      <c r="Z1" s="339" t="s">
        <v>19</v>
      </c>
      <c r="AA1" s="339"/>
    </row>
    <row r="2" spans="1:33" x14ac:dyDescent="0.25">
      <c r="A2" s="69" t="s">
        <v>167</v>
      </c>
      <c r="B2" s="119" t="s">
        <v>22</v>
      </c>
      <c r="C2" s="119" t="s">
        <v>32</v>
      </c>
      <c r="D2" s="120" t="s">
        <v>22</v>
      </c>
      <c r="E2" s="120" t="s">
        <v>32</v>
      </c>
      <c r="F2" s="124" t="s">
        <v>22</v>
      </c>
      <c r="G2" s="124" t="s">
        <v>32</v>
      </c>
      <c r="H2" s="125" t="s">
        <v>22</v>
      </c>
      <c r="I2" s="125" t="s">
        <v>32</v>
      </c>
      <c r="J2" s="126" t="s">
        <v>22</v>
      </c>
      <c r="K2" s="126" t="s">
        <v>32</v>
      </c>
      <c r="L2" s="127" t="s">
        <v>22</v>
      </c>
      <c r="M2" s="127" t="s">
        <v>32</v>
      </c>
      <c r="N2" s="100" t="s">
        <v>22</v>
      </c>
      <c r="O2" s="100" t="s">
        <v>32</v>
      </c>
      <c r="P2" s="128" t="s">
        <v>22</v>
      </c>
      <c r="Q2" s="128" t="s">
        <v>32</v>
      </c>
      <c r="R2" s="132" t="s">
        <v>22</v>
      </c>
      <c r="S2" s="132" t="s">
        <v>32</v>
      </c>
      <c r="T2" s="129" t="s">
        <v>22</v>
      </c>
      <c r="U2" s="129" t="s">
        <v>32</v>
      </c>
      <c r="V2" s="124" t="s">
        <v>22</v>
      </c>
      <c r="W2" s="124" t="s">
        <v>32</v>
      </c>
      <c r="X2" s="130" t="s">
        <v>22</v>
      </c>
      <c r="Y2" s="130" t="s">
        <v>32</v>
      </c>
      <c r="Z2" s="69" t="s">
        <v>22</v>
      </c>
      <c r="AA2" s="69" t="s">
        <v>32</v>
      </c>
    </row>
    <row r="3" spans="1:33" x14ac:dyDescent="0.25">
      <c r="A3" s="69">
        <v>1</v>
      </c>
      <c r="B3" s="69">
        <f>+'5-Jul-2019 Tabla grados'!B3</f>
        <v>0</v>
      </c>
      <c r="C3" s="69">
        <f>+'5-Jul-2019 Tabla grados'!C3</f>
        <v>0</v>
      </c>
      <c r="D3" s="69">
        <f>+'5-Jul-2019 Tabla grados'!D3</f>
        <v>0</v>
      </c>
      <c r="E3" s="69">
        <f>+'5-Jul-2019 Tabla grados'!E3</f>
        <v>0</v>
      </c>
      <c r="F3" s="69">
        <f>+'5-Jul-2019 Tabla grados'!F3</f>
        <v>0</v>
      </c>
      <c r="G3" s="69">
        <f>+'5-Jul-2019 Tabla grados'!G3</f>
        <v>0</v>
      </c>
      <c r="H3" s="69">
        <f>+'5-Jul-2019 Tabla grados'!H3</f>
        <v>0</v>
      </c>
      <c r="I3" s="69">
        <f>+'5-Jul-2019 Tabla grados'!I3</f>
        <v>0</v>
      </c>
      <c r="J3" s="69">
        <f>+'5-Jul-2019 Tabla grados'!J3</f>
        <v>0</v>
      </c>
      <c r="K3" s="69">
        <f>+'5-Jul-2019 Tabla grados'!K3</f>
        <v>0</v>
      </c>
      <c r="L3" s="69">
        <f>+'5-Jul-2019 Tabla grados'!L3</f>
        <v>0</v>
      </c>
      <c r="M3" s="69">
        <f>+'5-Jul-2019 Tabla grados'!M3</f>
        <v>0</v>
      </c>
      <c r="N3" s="69">
        <f>+'5-Jul-2019 Tabla grados'!N3</f>
        <v>0</v>
      </c>
      <c r="O3" s="69">
        <f>+'5-Jul-2019 Tabla grados'!O3</f>
        <v>0</v>
      </c>
      <c r="P3" s="69">
        <f>+'5-Jul-2019 Tabla grados'!P3</f>
        <v>0</v>
      </c>
      <c r="Q3" s="69">
        <f>+'5-Jul-2019 Tabla grados'!Q3</f>
        <v>0</v>
      </c>
      <c r="R3" s="69">
        <f>+'5-Jul-2019 Tabla grados'!R3</f>
        <v>0</v>
      </c>
      <c r="S3" s="69">
        <f>+'5-Jul-2019 Tabla grados'!S3</f>
        <v>0</v>
      </c>
      <c r="T3" s="69">
        <f>+'5-Jul-2019 Tabla grados'!T3</f>
        <v>0</v>
      </c>
      <c r="U3" s="69">
        <f>+'5-Jul-2019 Tabla grados'!U3</f>
        <v>-5</v>
      </c>
      <c r="V3" s="69">
        <f>+'5-Jul-2019 Tabla grados'!V3</f>
        <v>0</v>
      </c>
      <c r="W3" s="69">
        <f>+'5-Jul-2019 Tabla grados'!W3</f>
        <v>0</v>
      </c>
      <c r="X3" s="69">
        <f>+'5-Jul-2019 Tabla grados'!X3</f>
        <v>0</v>
      </c>
      <c r="Y3" s="69">
        <f>+'5-Jul-2019 Tabla grados'!Y3</f>
        <v>0</v>
      </c>
      <c r="Z3" s="69">
        <f>+'5-Jul-2019 Tabla grados'!Z3</f>
        <v>0</v>
      </c>
      <c r="AA3" s="69">
        <f>+'5-Jul-2019 Tabla grados'!AA3</f>
        <v>0</v>
      </c>
    </row>
    <row r="4" spans="1:33" x14ac:dyDescent="0.25">
      <c r="A4" s="69">
        <v>2</v>
      </c>
      <c r="B4" s="69">
        <f>+'5-Jul-2019 Tabla grados'!B4</f>
        <v>2.36</v>
      </c>
      <c r="C4" s="69">
        <f>+'5-Jul-2019 Tabla grados'!C4</f>
        <v>-7</v>
      </c>
      <c r="D4" s="69">
        <f>+'5-Jul-2019 Tabla grados'!D4</f>
        <v>1.1100000000000001</v>
      </c>
      <c r="E4" s="69">
        <f>+'5-Jul-2019 Tabla grados'!E4</f>
        <v>-14</v>
      </c>
      <c r="F4" s="69">
        <f>+'5-Jul-2019 Tabla grados'!F4</f>
        <v>2.0699999999999998</v>
      </c>
      <c r="G4" s="69">
        <f>+'5-Jul-2019 Tabla grados'!G4</f>
        <v>-51</v>
      </c>
      <c r="H4" s="69">
        <f>+'5-Jul-2019 Tabla grados'!H4</f>
        <v>0.8</v>
      </c>
      <c r="I4" s="69">
        <f>+'5-Jul-2019 Tabla grados'!I4</f>
        <v>-4</v>
      </c>
      <c r="J4" s="69">
        <f>+'5-Jul-2019 Tabla grados'!J4</f>
        <v>4.8</v>
      </c>
      <c r="K4" s="69">
        <f>+'5-Jul-2019 Tabla grados'!K4</f>
        <v>0</v>
      </c>
      <c r="L4" s="69">
        <f>+'5-Jul-2019 Tabla grados'!L4</f>
        <v>2.13</v>
      </c>
      <c r="M4" s="69">
        <f>+'5-Jul-2019 Tabla grados'!M4</f>
        <v>-3</v>
      </c>
      <c r="N4" s="69">
        <f>+'5-Jul-2019 Tabla grados'!N4</f>
        <v>1.17</v>
      </c>
      <c r="O4" s="69">
        <f>+'5-Jul-2019 Tabla grados'!O4</f>
        <v>-7</v>
      </c>
      <c r="P4" s="69">
        <f>+'5-Jul-2019 Tabla grados'!P4</f>
        <v>2.1800000000000002</v>
      </c>
      <c r="Q4" s="69">
        <f>+'5-Jul-2019 Tabla grados'!Q4</f>
        <v>0</v>
      </c>
      <c r="R4" s="69">
        <f>+'5-Jul-2019 Tabla grados'!R4</f>
        <v>5.34</v>
      </c>
      <c r="S4" s="69">
        <f>+'5-Jul-2019 Tabla grados'!S4</f>
        <v>-32</v>
      </c>
      <c r="T4" s="69">
        <f>+'5-Jul-2019 Tabla grados'!T4</f>
        <v>3.2</v>
      </c>
      <c r="U4" s="69">
        <f>+'5-Jul-2019 Tabla grados'!U4</f>
        <v>-27</v>
      </c>
      <c r="V4" s="69">
        <f>+'5-Jul-2019 Tabla grados'!V4</f>
        <v>0.7</v>
      </c>
      <c r="W4" s="69">
        <f>+'5-Jul-2019 Tabla grados'!W4</f>
        <v>-7</v>
      </c>
      <c r="X4" s="69">
        <f>+'5-Jul-2019 Tabla grados'!X4</f>
        <v>0.5</v>
      </c>
      <c r="Y4" s="69">
        <f>+'5-Jul-2019 Tabla grados'!Y4</f>
        <v>-4</v>
      </c>
      <c r="Z4" s="69">
        <f>+'5-Jul-2019 Tabla grados'!Z4</f>
        <v>1.4</v>
      </c>
      <c r="AA4" s="69">
        <f>+'5-Jul-2019 Tabla grados'!AA4</f>
        <v>-5</v>
      </c>
      <c r="AB4" s="47"/>
      <c r="AC4" s="47"/>
      <c r="AD4" s="47"/>
    </row>
    <row r="5" spans="1:33" x14ac:dyDescent="0.25">
      <c r="A5" s="69">
        <v>3</v>
      </c>
      <c r="B5" s="69">
        <f>+'5-Jul-2019 Tabla grados'!B5</f>
        <v>3.94</v>
      </c>
      <c r="C5" s="69">
        <f>+'5-Jul-2019 Tabla grados'!C5</f>
        <v>-24</v>
      </c>
      <c r="D5" s="69">
        <f>+'5-Jul-2019 Tabla grados'!D5</f>
        <v>3.06</v>
      </c>
      <c r="E5" s="69">
        <f>+'5-Jul-2019 Tabla grados'!E5</f>
        <v>-15</v>
      </c>
      <c r="F5" s="69">
        <f>+'5-Jul-2019 Tabla grados'!F5</f>
        <v>2.9</v>
      </c>
      <c r="G5" s="69">
        <f>+'5-Jul-2019 Tabla grados'!G5</f>
        <v>-17</v>
      </c>
      <c r="H5" s="69">
        <f>+'5-Jul-2019 Tabla grados'!H5</f>
        <v>3.73</v>
      </c>
      <c r="I5" s="69">
        <f>+'5-Jul-2019 Tabla grados'!I5</f>
        <v>-17</v>
      </c>
      <c r="J5" s="69">
        <f>+'5-Jul-2019 Tabla grados'!J5</f>
        <v>7.45</v>
      </c>
      <c r="K5" s="69">
        <f>+'5-Jul-2019 Tabla grados'!K5</f>
        <v>-8</v>
      </c>
      <c r="L5" s="133">
        <f>+'5-Jul-2019 Tabla grados'!L5</f>
        <v>6.01</v>
      </c>
      <c r="M5" s="69">
        <f>+'5-Jul-2019 Tabla grados'!M5</f>
        <v>-23</v>
      </c>
      <c r="N5" s="69">
        <f>+'5-Jul-2019 Tabla grados'!N5</f>
        <v>6.91</v>
      </c>
      <c r="O5" s="69">
        <f>+'5-Jul-2019 Tabla grados'!O5</f>
        <v>2</v>
      </c>
      <c r="P5" s="69">
        <f>+'5-Jul-2019 Tabla grados'!P5</f>
        <v>10.6</v>
      </c>
      <c r="Q5" s="69">
        <f>+'5-Jul-2019 Tabla grados'!Q5</f>
        <v>-3</v>
      </c>
      <c r="R5" s="69">
        <f>+'5-Jul-2019 Tabla grados'!R5</f>
        <v>7.3</v>
      </c>
      <c r="S5" s="69">
        <f>+'5-Jul-2019 Tabla grados'!S5</f>
        <v>0</v>
      </c>
      <c r="T5" s="69">
        <f>+'5-Jul-2019 Tabla grados'!T5</f>
        <v>4.3</v>
      </c>
      <c r="U5" s="69">
        <f>+'5-Jul-2019 Tabla grados'!U5</f>
        <v>-17</v>
      </c>
      <c r="V5" s="69">
        <f>+'5-Jul-2019 Tabla grados'!V5</f>
        <v>4</v>
      </c>
      <c r="W5" s="69">
        <f>+'5-Jul-2019 Tabla grados'!W5</f>
        <v>0</v>
      </c>
      <c r="X5" s="69">
        <f>+'5-Jul-2019 Tabla grados'!X5</f>
        <v>5.8</v>
      </c>
      <c r="Y5" s="69">
        <f>+'5-Jul-2019 Tabla grados'!Y5</f>
        <v>-3</v>
      </c>
      <c r="Z5" s="69">
        <f>+'5-Jul-2019 Tabla grados'!Z5</f>
        <v>5.8</v>
      </c>
      <c r="AA5" s="69">
        <f>+'5-Jul-2019 Tabla grados'!AA5</f>
        <v>-7</v>
      </c>
      <c r="AB5" s="47"/>
      <c r="AC5" s="47"/>
      <c r="AD5" s="47"/>
    </row>
    <row r="6" spans="1:33" x14ac:dyDescent="0.25">
      <c r="A6" s="69">
        <v>4</v>
      </c>
      <c r="B6" s="69">
        <f>+'5-Jul-2019 Tabla grados'!B6</f>
        <v>6.64</v>
      </c>
      <c r="C6" s="69">
        <f>+'5-Jul-2019 Tabla grados'!C6</f>
        <v>-15</v>
      </c>
      <c r="D6" s="69">
        <f>+'5-Jul-2019 Tabla grados'!D6</f>
        <v>4.45</v>
      </c>
      <c r="E6" s="69">
        <f>+'5-Jul-2019 Tabla grados'!E6</f>
        <v>-24</v>
      </c>
      <c r="F6" s="69">
        <f>+'5-Jul-2019 Tabla grados'!F6</f>
        <v>5.14</v>
      </c>
      <c r="G6" s="69">
        <f>+'5-Jul-2019 Tabla grados'!G6</f>
        <v>-10</v>
      </c>
      <c r="H6" s="69">
        <f>+'5-Jul-2019 Tabla grados'!H6</f>
        <v>5</v>
      </c>
      <c r="I6" s="69">
        <f>+'5-Jul-2019 Tabla grados'!I6</f>
        <v>-20</v>
      </c>
      <c r="J6" s="69">
        <f>+'5-Jul-2019 Tabla grados'!J6</f>
        <v>12.84</v>
      </c>
      <c r="K6" s="69">
        <f>+'5-Jul-2019 Tabla grados'!K6</f>
        <v>-9</v>
      </c>
      <c r="L6" s="69">
        <f>+'5-Jul-2019 Tabla grados'!L6</f>
        <v>9.6999999999999993</v>
      </c>
      <c r="M6" s="69">
        <f>+'5-Jul-2019 Tabla grados'!M6</f>
        <v>-4</v>
      </c>
      <c r="N6" s="69">
        <f>+'5-Jul-2019 Tabla grados'!N6</f>
        <v>12.22</v>
      </c>
      <c r="O6" s="69">
        <f>+'5-Jul-2019 Tabla grados'!O6</f>
        <v>-4</v>
      </c>
      <c r="P6" s="69">
        <f>+'5-Jul-2019 Tabla grados'!P6</f>
        <v>14.11</v>
      </c>
      <c r="Q6" s="69">
        <f>+'5-Jul-2019 Tabla grados'!Q6</f>
        <v>-10</v>
      </c>
      <c r="R6" s="69">
        <f>+'5-Jul-2019 Tabla grados'!R6</f>
        <v>15.3</v>
      </c>
      <c r="S6" s="69">
        <f>+'5-Jul-2019 Tabla grados'!S6</f>
        <v>5</v>
      </c>
      <c r="T6" s="69">
        <f>+'5-Jul-2019 Tabla grados'!T6</f>
        <v>10.4</v>
      </c>
      <c r="U6" s="69">
        <f>+'5-Jul-2019 Tabla grados'!U6</f>
        <v>-6</v>
      </c>
      <c r="V6" s="69">
        <f>+'5-Jul-2019 Tabla grados'!V6</f>
        <v>7</v>
      </c>
      <c r="W6" s="69">
        <f>+'5-Jul-2019 Tabla grados'!W6</f>
        <v>-4</v>
      </c>
      <c r="X6" s="69">
        <f>+'5-Jul-2019 Tabla grados'!X6</f>
        <v>11.7</v>
      </c>
      <c r="Y6" s="69">
        <f>+'5-Jul-2019 Tabla grados'!Y6</f>
        <v>0</v>
      </c>
      <c r="Z6" s="69">
        <f>+'5-Jul-2019 Tabla grados'!Z6</f>
        <v>8.4</v>
      </c>
      <c r="AA6" s="69">
        <f>+'5-Jul-2019 Tabla grados'!AA6</f>
        <v>-10</v>
      </c>
      <c r="AB6" s="47"/>
      <c r="AC6" s="47"/>
      <c r="AD6" s="47"/>
    </row>
    <row r="7" spans="1:33" x14ac:dyDescent="0.25">
      <c r="A7" s="69">
        <v>5</v>
      </c>
      <c r="B7" s="69">
        <f>+'5-Jul-2019 Tabla grados'!B7</f>
        <v>15.83</v>
      </c>
      <c r="C7" s="69">
        <f>+'5-Jul-2019 Tabla grados'!C7</f>
        <v>-12</v>
      </c>
      <c r="D7" s="69">
        <f>+'5-Jul-2019 Tabla grados'!D7</f>
        <v>7.3</v>
      </c>
      <c r="E7" s="69">
        <f>+'5-Jul-2019 Tabla grados'!E7</f>
        <v>-16</v>
      </c>
      <c r="F7" s="69">
        <f>+'5-Jul-2019 Tabla grados'!F7</f>
        <v>9.36</v>
      </c>
      <c r="G7" s="69">
        <f>+'5-Jul-2019 Tabla grados'!G7</f>
        <v>-8</v>
      </c>
      <c r="H7" s="69">
        <f>+'5-Jul-2019 Tabla grados'!H7</f>
        <v>8.3000000000000007</v>
      </c>
      <c r="I7" s="69">
        <f>+'5-Jul-2019 Tabla grados'!I7</f>
        <v>-13</v>
      </c>
      <c r="J7" s="69">
        <f>+'5-Jul-2019 Tabla grados'!J7</f>
        <v>18.3</v>
      </c>
      <c r="K7" s="69">
        <f>+'5-Jul-2019 Tabla grados'!K7</f>
        <v>-7</v>
      </c>
      <c r="L7" s="69">
        <f>+'5-Jul-2019 Tabla grados'!L7</f>
        <v>15</v>
      </c>
      <c r="M7" s="69">
        <f>+'5-Jul-2019 Tabla grados'!M7</f>
        <v>-12</v>
      </c>
      <c r="N7" s="133">
        <f>+'5-Jul-2019 Tabla grados'!N7</f>
        <v>16.8</v>
      </c>
      <c r="O7" s="69">
        <f>+'5-Jul-2019 Tabla grados'!O7</f>
        <v>-15</v>
      </c>
      <c r="P7" s="69">
        <f>+'5-Jul-2019 Tabla grados'!P7</f>
        <v>19.13</v>
      </c>
      <c r="Q7" s="69">
        <f>+'5-Jul-2019 Tabla grados'!Q7</f>
        <v>-9</v>
      </c>
      <c r="R7" s="69">
        <f>+'5-Jul-2019 Tabla grados'!R7</f>
        <v>23.57</v>
      </c>
      <c r="S7" s="69">
        <f>+'5-Jul-2019 Tabla grados'!S7</f>
        <v>-7</v>
      </c>
      <c r="T7" s="69">
        <f>+'5-Jul-2019 Tabla grados'!T7</f>
        <v>20.5</v>
      </c>
      <c r="U7" s="69">
        <f>+'5-Jul-2019 Tabla grados'!U7</f>
        <v>-9</v>
      </c>
      <c r="V7" s="69">
        <f>+'5-Jul-2019 Tabla grados'!V7</f>
        <v>12.2</v>
      </c>
      <c r="W7" s="69">
        <f>+'5-Jul-2019 Tabla grados'!W7</f>
        <v>1</v>
      </c>
      <c r="X7" s="69">
        <f>+'5-Jul-2019 Tabla grados'!X7</f>
        <v>13</v>
      </c>
      <c r="Y7" s="69">
        <f>+'5-Jul-2019 Tabla grados'!Y7</f>
        <v>-90</v>
      </c>
      <c r="Z7" s="69">
        <f>+'5-Jul-2019 Tabla grados'!Z7</f>
        <v>13.36</v>
      </c>
      <c r="AA7" s="69">
        <f>+'5-Jul-2019 Tabla grados'!AA7</f>
        <v>-11</v>
      </c>
      <c r="AB7" s="47"/>
      <c r="AC7" s="47"/>
      <c r="AD7" s="47"/>
    </row>
    <row r="8" spans="1:33" x14ac:dyDescent="0.25">
      <c r="A8" s="69">
        <v>6</v>
      </c>
      <c r="B8" s="69">
        <f>+'5-Jul-2019 Tabla grados'!B8</f>
        <v>16.8</v>
      </c>
      <c r="C8" s="69">
        <f>+'5-Jul-2019 Tabla grados'!C8</f>
        <v>0</v>
      </c>
      <c r="D8" s="69">
        <f>+'5-Jul-2019 Tabla grados'!D8</f>
        <v>8.2799999999999994</v>
      </c>
      <c r="E8" s="69">
        <f>+'5-Jul-2019 Tabla grados'!E8</f>
        <v>0</v>
      </c>
      <c r="F8" s="69">
        <f>+'5-Jul-2019 Tabla grados'!F8</f>
        <v>14.8</v>
      </c>
      <c r="G8" s="69">
        <f>+'5-Jul-2019 Tabla grados'!G8</f>
        <v>-11</v>
      </c>
      <c r="H8" s="69">
        <f>+'5-Jul-2019 Tabla grados'!H8</f>
        <v>9.5500000000000007</v>
      </c>
      <c r="I8" s="69">
        <f>+'5-Jul-2019 Tabla grados'!I8</f>
        <v>0</v>
      </c>
      <c r="J8" s="69">
        <f>+'5-Jul-2019 Tabla grados'!J8</f>
        <v>19.5</v>
      </c>
      <c r="K8" s="69">
        <f>+'5-Jul-2019 Tabla grados'!K8</f>
        <v>0</v>
      </c>
      <c r="L8" s="69">
        <f>+'5-Jul-2019 Tabla grados'!L8</f>
        <v>20.2</v>
      </c>
      <c r="M8" s="69">
        <f>+'5-Jul-2019 Tabla grados'!M8</f>
        <v>-3</v>
      </c>
      <c r="N8" s="69">
        <f>+'5-Jul-2019 Tabla grados'!N8</f>
        <v>17.7</v>
      </c>
      <c r="O8" s="69">
        <f>+'5-Jul-2019 Tabla grados'!O8</f>
        <v>-14</v>
      </c>
      <c r="P8" s="69">
        <f>+'5-Jul-2019 Tabla grados'!P8</f>
        <v>25.9</v>
      </c>
      <c r="Q8" s="69">
        <f>+'5-Jul-2019 Tabla grados'!Q8</f>
        <v>0</v>
      </c>
      <c r="R8" s="69">
        <f>+'5-Jul-2019 Tabla grados'!R8</f>
        <v>33.32</v>
      </c>
      <c r="S8" s="69">
        <f>+'5-Jul-2019 Tabla grados'!S8</f>
        <v>-4</v>
      </c>
      <c r="T8" s="69">
        <f>+'5-Jul-2019 Tabla grados'!T8</f>
        <v>24.9</v>
      </c>
      <c r="U8" s="69">
        <f>+'5-Jul-2019 Tabla grados'!U8</f>
        <v>0</v>
      </c>
      <c r="V8" s="69">
        <f>+'5-Jul-2019 Tabla grados'!V8</f>
        <v>16.2</v>
      </c>
      <c r="W8" s="69">
        <f>+'5-Jul-2019 Tabla grados'!W8</f>
        <v>-7</v>
      </c>
      <c r="X8" s="69">
        <f>+'5-Jul-2019 Tabla grados'!X8</f>
        <v>13.4</v>
      </c>
      <c r="Y8" s="69">
        <f>+'5-Jul-2019 Tabla grados'!Y8</f>
        <v>-10</v>
      </c>
      <c r="Z8" s="69">
        <f>+'5-Jul-2019 Tabla grados'!Z8</f>
        <v>20.02</v>
      </c>
      <c r="AA8" s="69">
        <f>+'5-Jul-2019 Tabla grados'!AA8</f>
        <v>0</v>
      </c>
      <c r="AB8" s="47"/>
      <c r="AC8" s="47"/>
      <c r="AD8" s="47"/>
    </row>
    <row r="9" spans="1:33" x14ac:dyDescent="0.25">
      <c r="A9" s="69">
        <v>7</v>
      </c>
      <c r="B9" s="69">
        <f>+'5-Jul-2019 Tabla grados'!B9</f>
        <v>0</v>
      </c>
      <c r="C9" s="69">
        <f>+'5-Jul-2019 Tabla grados'!C9</f>
        <v>0</v>
      </c>
      <c r="D9" s="69">
        <f>+'5-Jul-2019 Tabla grados'!D9</f>
        <v>0</v>
      </c>
      <c r="E9" s="69">
        <f>+'5-Jul-2019 Tabla grados'!E9</f>
        <v>0</v>
      </c>
      <c r="F9" s="69">
        <f>+'5-Jul-2019 Tabla grados'!F9</f>
        <v>15.85</v>
      </c>
      <c r="G9" s="69">
        <f>+'5-Jul-2019 Tabla grados'!G9</f>
        <v>0</v>
      </c>
      <c r="H9" s="69">
        <f>+'5-Jul-2019 Tabla grados'!H9</f>
        <v>0</v>
      </c>
      <c r="I9" s="69">
        <f>+'5-Jul-2019 Tabla grados'!I9</f>
        <v>0</v>
      </c>
      <c r="J9" s="69">
        <f>+'5-Jul-2019 Tabla grados'!J9</f>
        <v>0</v>
      </c>
      <c r="K9" s="69">
        <f>+'5-Jul-2019 Tabla grados'!K9</f>
        <v>0</v>
      </c>
      <c r="L9" s="69">
        <f>+'5-Jul-2019 Tabla grados'!L9</f>
        <v>34.549999999999997</v>
      </c>
      <c r="M9" s="69">
        <f>+'5-Jul-2019 Tabla grados'!M9</f>
        <v>0</v>
      </c>
      <c r="N9" s="69">
        <f>+'5-Jul-2019 Tabla grados'!N9</f>
        <v>18.38</v>
      </c>
      <c r="O9" s="69">
        <f>+'5-Jul-2019 Tabla grados'!O9</f>
        <v>0</v>
      </c>
      <c r="P9" s="69">
        <f>+'5-Jul-2019 Tabla grados'!P9</f>
        <v>0</v>
      </c>
      <c r="Q9" s="69">
        <f>+'5-Jul-2019 Tabla grados'!Q9</f>
        <v>0</v>
      </c>
      <c r="R9" s="69">
        <f>+'5-Jul-2019 Tabla grados'!R9</f>
        <v>49.3</v>
      </c>
      <c r="S9" s="69">
        <f>+'5-Jul-2019 Tabla grados'!S9</f>
        <v>0</v>
      </c>
      <c r="T9" s="69">
        <f>+'5-Jul-2019 Tabla grados'!T9</f>
        <v>32.36</v>
      </c>
      <c r="U9" s="69">
        <f>+'5-Jul-2019 Tabla grados'!U9</f>
        <v>0</v>
      </c>
      <c r="V9" s="69">
        <f>+'5-Jul-2019 Tabla grados'!V9</f>
        <v>21</v>
      </c>
      <c r="W9" s="69">
        <f>+'5-Jul-2019 Tabla grados'!W9</f>
        <v>-4</v>
      </c>
      <c r="X9" s="69">
        <f>+'5-Jul-2019 Tabla grados'!X9</f>
        <v>16.8</v>
      </c>
      <c r="Y9" s="69">
        <f>+'5-Jul-2019 Tabla grados'!Y9</f>
        <v>0</v>
      </c>
      <c r="Z9" s="69">
        <f>+'5-Jul-2019 Tabla grados'!Z9</f>
        <v>0</v>
      </c>
      <c r="AA9" s="69">
        <f>+'5-Jul-2019 Tabla grados'!AA9</f>
        <v>0</v>
      </c>
      <c r="AB9" s="47"/>
      <c r="AC9" s="47"/>
      <c r="AD9" s="47"/>
    </row>
    <row r="10" spans="1:33" x14ac:dyDescent="0.25">
      <c r="A10" s="69">
        <v>8</v>
      </c>
      <c r="B10" s="69">
        <f>+'5-Jul-2019 Tabla grados'!B10</f>
        <v>0</v>
      </c>
      <c r="C10" s="69">
        <f>+'5-Jul-2019 Tabla grados'!C10</f>
        <v>0</v>
      </c>
      <c r="D10" s="69">
        <f>+'5-Jul-2019 Tabla grados'!D10</f>
        <v>0</v>
      </c>
      <c r="E10" s="69">
        <f>+'5-Jul-2019 Tabla grados'!E10</f>
        <v>0</v>
      </c>
      <c r="F10" s="69">
        <f>+'5-Jul-2019 Tabla grados'!F10</f>
        <v>0</v>
      </c>
      <c r="G10" s="69">
        <f>+'5-Jul-2019 Tabla grados'!G10</f>
        <v>0</v>
      </c>
      <c r="H10" s="69">
        <f>+'5-Jul-2019 Tabla grados'!H10</f>
        <v>0</v>
      </c>
      <c r="I10" s="69">
        <f>+'5-Jul-2019 Tabla grados'!I10</f>
        <v>0</v>
      </c>
      <c r="J10" s="69">
        <f>+'5-Jul-2019 Tabla grados'!J10</f>
        <v>0</v>
      </c>
      <c r="K10" s="69">
        <f>+'5-Jul-2019 Tabla grados'!K10</f>
        <v>0</v>
      </c>
      <c r="L10" s="69">
        <f>+'5-Jul-2019 Tabla grados'!L10</f>
        <v>0</v>
      </c>
      <c r="M10" s="69">
        <f>+'5-Jul-2019 Tabla grados'!M10</f>
        <v>0</v>
      </c>
      <c r="N10" s="69">
        <f>+'5-Jul-2019 Tabla grados'!N10</f>
        <v>0</v>
      </c>
      <c r="O10" s="69">
        <f>+'5-Jul-2019 Tabla grados'!O10</f>
        <v>0</v>
      </c>
      <c r="P10" s="69">
        <f>+'5-Jul-2019 Tabla grados'!P10</f>
        <v>0</v>
      </c>
      <c r="Q10" s="69">
        <f>+'5-Jul-2019 Tabla grados'!Q10</f>
        <v>0</v>
      </c>
      <c r="R10" s="69">
        <f>+'5-Jul-2019 Tabla grados'!R10</f>
        <v>0</v>
      </c>
      <c r="S10" s="69">
        <f>+'5-Jul-2019 Tabla grados'!S10</f>
        <v>0</v>
      </c>
      <c r="T10" s="69">
        <f>+'5-Jul-2019 Tabla grados'!T10</f>
        <v>0</v>
      </c>
      <c r="U10" s="69">
        <f>+'5-Jul-2019 Tabla grados'!U10</f>
        <v>0</v>
      </c>
      <c r="V10" s="69">
        <f>+'5-Jul-2019 Tabla grados'!V10</f>
        <v>26.1</v>
      </c>
      <c r="W10" s="69">
        <f>+'5-Jul-2019 Tabla grados'!W10</f>
        <v>0</v>
      </c>
      <c r="X10" s="69">
        <f>+'5-Jul-2019 Tabla grados'!X10</f>
        <v>22.45</v>
      </c>
      <c r="Y10" s="69">
        <f>+'5-Jul-2019 Tabla grados'!Y10</f>
        <v>-4</v>
      </c>
      <c r="Z10" s="69">
        <f>+'5-Jul-2019 Tabla grados'!Z10</f>
        <v>0</v>
      </c>
      <c r="AA10" s="69">
        <f>+'5-Jul-2019 Tabla grados'!AA10</f>
        <v>0</v>
      </c>
      <c r="AB10" s="47"/>
      <c r="AC10" s="47"/>
      <c r="AD10" s="47"/>
    </row>
    <row r="11" spans="1:33" x14ac:dyDescent="0.25">
      <c r="A11" s="69">
        <v>9</v>
      </c>
      <c r="B11" s="69">
        <f>+'5-Jul-2019 Tabla grados'!B11</f>
        <v>0</v>
      </c>
      <c r="C11" s="69">
        <f>+'5-Jul-2019 Tabla grados'!C11</f>
        <v>0</v>
      </c>
      <c r="D11" s="69">
        <f>+'5-Jul-2019 Tabla grados'!D11</f>
        <v>0</v>
      </c>
      <c r="E11" s="69">
        <f>+'5-Jul-2019 Tabla grados'!E11</f>
        <v>0</v>
      </c>
      <c r="F11" s="69">
        <f>+'5-Jul-2019 Tabla grados'!F11</f>
        <v>0</v>
      </c>
      <c r="G11" s="69">
        <f>+'5-Jul-2019 Tabla grados'!G11</f>
        <v>0</v>
      </c>
      <c r="H11" s="69">
        <f>+'5-Jul-2019 Tabla grados'!H11</f>
        <v>0</v>
      </c>
      <c r="I11" s="69">
        <f>+'5-Jul-2019 Tabla grados'!I11</f>
        <v>0</v>
      </c>
      <c r="J11" s="69">
        <f>+'5-Jul-2019 Tabla grados'!J11</f>
        <v>0</v>
      </c>
      <c r="K11" s="69">
        <f>+'5-Jul-2019 Tabla grados'!K11</f>
        <v>0</v>
      </c>
      <c r="L11" s="69">
        <f>+'5-Jul-2019 Tabla grados'!L11</f>
        <v>0</v>
      </c>
      <c r="M11" s="69">
        <f>+'5-Jul-2019 Tabla grados'!M11</f>
        <v>0</v>
      </c>
      <c r="N11" s="69">
        <f>+'5-Jul-2019 Tabla grados'!N11</f>
        <v>0</v>
      </c>
      <c r="O11" s="69">
        <f>+'5-Jul-2019 Tabla grados'!O11</f>
        <v>0</v>
      </c>
      <c r="P11" s="69">
        <f>+'5-Jul-2019 Tabla grados'!P11</f>
        <v>0</v>
      </c>
      <c r="Q11" s="69">
        <f>+'5-Jul-2019 Tabla grados'!Q11</f>
        <v>0</v>
      </c>
      <c r="R11" s="69">
        <f>+'5-Jul-2019 Tabla grados'!R11</f>
        <v>0</v>
      </c>
      <c r="S11" s="69">
        <f>+'5-Jul-2019 Tabla grados'!S11</f>
        <v>0</v>
      </c>
      <c r="T11" s="69">
        <f>+'5-Jul-2019 Tabla grados'!T11</f>
        <v>0</v>
      </c>
      <c r="U11" s="69">
        <f>+'5-Jul-2019 Tabla grados'!U11</f>
        <v>0</v>
      </c>
      <c r="V11" s="69">
        <f>+'5-Jul-2019 Tabla grados'!V11</f>
        <v>0</v>
      </c>
      <c r="W11" s="69">
        <f>+'5-Jul-2019 Tabla grados'!W11</f>
        <v>0</v>
      </c>
      <c r="X11" s="69">
        <f>+'5-Jul-2019 Tabla grados'!X11</f>
        <v>29.13</v>
      </c>
      <c r="Y11" s="69">
        <f>+'5-Jul-2019 Tabla grados'!Y11</f>
        <v>0</v>
      </c>
      <c r="Z11" s="69">
        <f>+'5-Jul-2019 Tabla grados'!Z11</f>
        <v>0</v>
      </c>
      <c r="AA11" s="69">
        <f>+'5-Jul-2019 Tabla grados'!AA11</f>
        <v>0</v>
      </c>
      <c r="AB11" s="47"/>
      <c r="AC11" s="47"/>
      <c r="AD11" s="47"/>
    </row>
    <row r="12" spans="1:33" x14ac:dyDescent="0.25">
      <c r="A12" s="69">
        <v>10</v>
      </c>
      <c r="B12" s="69">
        <f>+'5-Jul-2019 Tabla grados'!B12</f>
        <v>0</v>
      </c>
      <c r="C12" s="69">
        <f>+'5-Jul-2019 Tabla grados'!C12</f>
        <v>0</v>
      </c>
      <c r="D12" s="69">
        <f>+'5-Jul-2019 Tabla grados'!D12</f>
        <v>0</v>
      </c>
      <c r="E12" s="69">
        <f>+'5-Jul-2019 Tabla grados'!E12</f>
        <v>0</v>
      </c>
      <c r="F12" s="69">
        <f>+'5-Jul-2019 Tabla grados'!F12</f>
        <v>0</v>
      </c>
      <c r="G12" s="69">
        <f>+'5-Jul-2019 Tabla grados'!G12</f>
        <v>0</v>
      </c>
      <c r="H12" s="69">
        <f>+'5-Jul-2019 Tabla grados'!H12</f>
        <v>0</v>
      </c>
      <c r="I12" s="69">
        <f>+'5-Jul-2019 Tabla grados'!I12</f>
        <v>0</v>
      </c>
      <c r="J12" s="69">
        <f>+'5-Jul-2019 Tabla grados'!J12</f>
        <v>0</v>
      </c>
      <c r="K12" s="69">
        <f>+'5-Jul-2019 Tabla grados'!K12</f>
        <v>0</v>
      </c>
      <c r="L12" s="69">
        <f>+'5-Jul-2019 Tabla grados'!L12</f>
        <v>0</v>
      </c>
      <c r="M12" s="69">
        <f>+'5-Jul-2019 Tabla grados'!M12</f>
        <v>0</v>
      </c>
      <c r="N12" s="69">
        <f>+'5-Jul-2019 Tabla grados'!N12</f>
        <v>0</v>
      </c>
      <c r="O12" s="69">
        <f>+'5-Jul-2019 Tabla grados'!O12</f>
        <v>0</v>
      </c>
      <c r="P12" s="69">
        <f>+'5-Jul-2019 Tabla grados'!P12</f>
        <v>0</v>
      </c>
      <c r="Q12" s="69">
        <f>+'5-Jul-2019 Tabla grados'!Q12</f>
        <v>0</v>
      </c>
      <c r="R12" s="69">
        <f>+'5-Jul-2019 Tabla grados'!R12</f>
        <v>0</v>
      </c>
      <c r="S12" s="69">
        <f>+'5-Jul-2019 Tabla grados'!S12</f>
        <v>0</v>
      </c>
      <c r="T12" s="69">
        <f>+'5-Jul-2019 Tabla grados'!T12</f>
        <v>0</v>
      </c>
      <c r="U12" s="69">
        <f>+'5-Jul-2019 Tabla grados'!U12</f>
        <v>0</v>
      </c>
      <c r="V12" s="69">
        <f>+'5-Jul-2019 Tabla grados'!V12</f>
        <v>0</v>
      </c>
      <c r="W12" s="69">
        <f>+'5-Jul-2019 Tabla grados'!W12</f>
        <v>0</v>
      </c>
      <c r="X12" s="69">
        <f>+'5-Jul-2019 Tabla grados'!X12</f>
        <v>0</v>
      </c>
      <c r="Y12" s="69">
        <f>+'5-Jul-2019 Tabla grados'!Y12</f>
        <v>0</v>
      </c>
      <c r="Z12" s="69">
        <f>+'5-Jul-2019 Tabla grados'!Z12</f>
        <v>0</v>
      </c>
      <c r="AA12" s="69">
        <f>+'5-Jul-2019 Tabla grados'!AA12</f>
        <v>0</v>
      </c>
      <c r="AB12" s="47"/>
      <c r="AC12" s="47"/>
      <c r="AD12" s="47"/>
    </row>
    <row r="13" spans="1:33" x14ac:dyDescent="0.25">
      <c r="A13" s="69">
        <v>11</v>
      </c>
      <c r="B13" s="69">
        <f>+'5-Jul-2019 Tabla grados'!B13</f>
        <v>16.8</v>
      </c>
      <c r="C13" s="69">
        <f>+'5-Jul-2019 Tabla grados'!C13</f>
        <v>-14.5</v>
      </c>
      <c r="D13" s="69">
        <f>+'5-Jul-2019 Tabla grados'!D13</f>
        <v>8.2799999999999994</v>
      </c>
      <c r="E13" s="69">
        <f>+'5-Jul-2019 Tabla grados'!E13</f>
        <v>-17.25</v>
      </c>
      <c r="F13" s="69">
        <f>+'5-Jul-2019 Tabla grados'!F13</f>
        <v>15.85</v>
      </c>
      <c r="G13" s="69">
        <f>+'5-Jul-2019 Tabla grados'!G13</f>
        <v>-21.5</v>
      </c>
      <c r="H13" s="69">
        <f>+'5-Jul-2019 Tabla grados'!H13</f>
        <v>9.5500000000000007</v>
      </c>
      <c r="I13" s="69">
        <f>+'5-Jul-2019 Tabla grados'!I13</f>
        <v>-13.5</v>
      </c>
      <c r="J13" s="69">
        <f>+'5-Jul-2019 Tabla grados'!J13</f>
        <v>19.5</v>
      </c>
      <c r="K13" s="69">
        <f>+'5-Jul-2019 Tabla grados'!K13</f>
        <v>-5.666666666666667</v>
      </c>
      <c r="L13" s="69">
        <f>+'5-Jul-2019 Tabla grados'!L13</f>
        <v>34.549999999999997</v>
      </c>
      <c r="M13" s="69">
        <f>+'5-Jul-2019 Tabla grados'!M13</f>
        <v>-9</v>
      </c>
      <c r="N13" s="69">
        <f>+'5-Jul-2019 Tabla grados'!N13</f>
        <v>18.38</v>
      </c>
      <c r="O13" s="69">
        <f>+'5-Jul-2019 Tabla grados'!O13</f>
        <v>-7.6</v>
      </c>
      <c r="P13" s="69">
        <f>+'5-Jul-2019 Tabla grados'!P13</f>
        <v>25.9</v>
      </c>
      <c r="Q13" s="69">
        <f>+'5-Jul-2019 Tabla grados'!Q13</f>
        <v>-5.5</v>
      </c>
      <c r="R13" s="69">
        <f>+'5-Jul-2019 Tabla grados'!R13</f>
        <v>49.3</v>
      </c>
      <c r="S13" s="69">
        <f>+'5-Jul-2019 Tabla grados'!S13</f>
        <v>-7.6</v>
      </c>
      <c r="T13" s="69">
        <f>+'5-Jul-2019 Tabla grados'!T13</f>
        <v>32.36</v>
      </c>
      <c r="U13" s="115">
        <f>+'5-Jul-2019 Tabla grados'!U13</f>
        <v>-11.8</v>
      </c>
      <c r="V13" s="69">
        <f>+'5-Jul-2019 Tabla grados'!V13</f>
        <v>26.1</v>
      </c>
      <c r="W13" s="69">
        <f>+'5-Jul-2019 Tabla grados'!W13</f>
        <v>-3.4</v>
      </c>
      <c r="X13" s="69">
        <f>+'5-Jul-2019 Tabla grados'!X13</f>
        <v>29.13</v>
      </c>
      <c r="Y13" s="69">
        <f>+'5-Jul-2019 Tabla grados'!Y13</f>
        <v>-21.4</v>
      </c>
      <c r="Z13" s="69">
        <f>+'5-Jul-2019 Tabla grados'!Z13</f>
        <v>20.02</v>
      </c>
      <c r="AA13" s="69">
        <f>+'5-Jul-2019 Tabla grados'!AA13</f>
        <v>-8.25</v>
      </c>
      <c r="AB13" s="47"/>
      <c r="AC13" s="47"/>
      <c r="AD13" s="47"/>
    </row>
    <row r="14" spans="1:33" x14ac:dyDescent="0.25">
      <c r="A14" s="69">
        <v>12</v>
      </c>
      <c r="B14" s="69" t="str">
        <f>+'5-Jul-2019 Tabla grados'!B14</f>
        <v>Longitud</v>
      </c>
      <c r="C14" s="69" t="str">
        <f>+'5-Jul-2019 Tabla grados'!C14</f>
        <v>Angulo</v>
      </c>
      <c r="D14" s="69">
        <f>+'5-Jul-2019 Tabla grados'!D14</f>
        <v>0</v>
      </c>
      <c r="E14" s="69">
        <f>+'5-Jul-2019 Tabla grados'!E14</f>
        <v>0</v>
      </c>
      <c r="F14" s="69">
        <f>+'5-Jul-2019 Tabla grados'!F14</f>
        <v>0</v>
      </c>
      <c r="G14" s="69">
        <f>+'5-Jul-2019 Tabla grados'!G14</f>
        <v>0</v>
      </c>
      <c r="H14" s="69">
        <f>+'5-Jul-2019 Tabla grados'!H14</f>
        <v>0</v>
      </c>
      <c r="I14" s="69">
        <f>+'5-Jul-2019 Tabla grados'!I14</f>
        <v>0</v>
      </c>
      <c r="J14" s="69">
        <f>+'5-Jul-2019 Tabla grados'!J14</f>
        <v>0</v>
      </c>
      <c r="K14" s="69">
        <f>+'5-Jul-2019 Tabla grados'!K14</f>
        <v>0</v>
      </c>
      <c r="L14" s="69">
        <f>+'5-Jul-2019 Tabla grados'!L14</f>
        <v>0</v>
      </c>
      <c r="M14" s="69">
        <f>+'5-Jul-2019 Tabla grados'!M14</f>
        <v>0</v>
      </c>
      <c r="N14" s="69">
        <f>+'5-Jul-2019 Tabla grados'!N14</f>
        <v>0</v>
      </c>
      <c r="O14" s="69">
        <f>+'5-Jul-2019 Tabla grados'!O14</f>
        <v>0</v>
      </c>
      <c r="P14" s="69">
        <f>+'5-Jul-2019 Tabla grados'!P14</f>
        <v>0</v>
      </c>
      <c r="Q14" s="69">
        <f>+'5-Jul-2019 Tabla grados'!Q14</f>
        <v>0</v>
      </c>
      <c r="R14" s="69">
        <f>+'5-Jul-2019 Tabla grados'!R14</f>
        <v>0</v>
      </c>
      <c r="S14" s="69">
        <f>+'5-Jul-2019 Tabla grados'!S14</f>
        <v>0</v>
      </c>
      <c r="T14" s="69">
        <f>+'5-Jul-2019 Tabla grados'!T14</f>
        <v>0</v>
      </c>
      <c r="U14" s="69">
        <f>+'5-Jul-2019 Tabla grados'!U14</f>
        <v>0</v>
      </c>
      <c r="V14" s="69">
        <f>+'5-Jul-2019 Tabla grados'!V14</f>
        <v>0</v>
      </c>
      <c r="W14" s="69">
        <f>+'5-Jul-2019 Tabla grados'!W14</f>
        <v>0</v>
      </c>
      <c r="X14" s="69">
        <f>+'5-Jul-2019 Tabla grados'!X14</f>
        <v>0</v>
      </c>
      <c r="Y14" s="69">
        <f>+'5-Jul-2019 Tabla grados'!Y14</f>
        <v>0</v>
      </c>
      <c r="Z14" s="69">
        <f>+'5-Jul-2019 Tabla grados'!Z14</f>
        <v>0</v>
      </c>
      <c r="AA14" s="69">
        <f>+'5-Jul-2019 Tabla grados'!AA14</f>
        <v>0</v>
      </c>
      <c r="AB14" s="47"/>
      <c r="AC14" s="47"/>
      <c r="AD14" s="47"/>
    </row>
    <row r="15" spans="1:33" x14ac:dyDescent="0.25">
      <c r="A15" s="69">
        <v>13</v>
      </c>
      <c r="B15" s="115">
        <f>+' 27-Jun-2019 tabla grados'!B15</f>
        <v>15.402307692307694</v>
      </c>
      <c r="C15" s="115">
        <f>+' 27-Jun-2019 tabla grados'!C15</f>
        <v>-6.8290293040293042</v>
      </c>
      <c r="D15" s="69">
        <f>+' 27-Jun-2019 tabla grados'!D15</f>
        <v>0</v>
      </c>
      <c r="E15" s="69">
        <f>+' 27-Jun-2019 tabla grados'!E15</f>
        <v>0</v>
      </c>
      <c r="F15" s="69">
        <f>+' 27-Jun-2019 tabla grados'!F15</f>
        <v>0</v>
      </c>
      <c r="G15" s="69">
        <f>+' 27-Jun-2019 tabla grados'!G15</f>
        <v>0</v>
      </c>
      <c r="H15" s="69">
        <f>+' 27-Jun-2019 tabla grados'!H15</f>
        <v>0</v>
      </c>
      <c r="I15" s="69">
        <f>+' 27-Jun-2019 tabla grados'!I15</f>
        <v>0</v>
      </c>
      <c r="J15" s="69">
        <f>+' 27-Jun-2019 tabla grados'!J15</f>
        <v>0</v>
      </c>
      <c r="K15" s="69">
        <f>+' 27-Jun-2019 tabla grados'!K15</f>
        <v>0</v>
      </c>
      <c r="L15" s="69">
        <f>+' 27-Jun-2019 tabla grados'!L15</f>
        <v>0</v>
      </c>
      <c r="M15" s="69">
        <f>+' 27-Jun-2019 tabla grados'!M15</f>
        <v>0</v>
      </c>
      <c r="N15" s="69">
        <f>+' 27-Jun-2019 tabla grados'!N15</f>
        <v>0</v>
      </c>
      <c r="O15" s="69">
        <f>+' 27-Jun-2019 tabla grados'!AB13</f>
        <v>0</v>
      </c>
      <c r="P15" s="69">
        <f>+' 27-Jun-2019 tabla grados'!P15</f>
        <v>0</v>
      </c>
      <c r="Q15" s="69">
        <f>+' 27-Jun-2019 tabla grados'!Q15</f>
        <v>0</v>
      </c>
      <c r="R15" s="69">
        <f>+' 27-Jun-2019 tabla grados'!R15</f>
        <v>0</v>
      </c>
      <c r="S15" s="69">
        <f>+' 27-Jun-2019 tabla grados'!S15</f>
        <v>0</v>
      </c>
      <c r="T15" s="69">
        <f>+' 27-Jun-2019 tabla grados'!T15</f>
        <v>0</v>
      </c>
      <c r="U15" s="69">
        <f>+' 27-Jun-2019 tabla grados'!U15</f>
        <v>0</v>
      </c>
      <c r="V15" s="69">
        <f>+' 27-Jun-2019 tabla grados'!V15</f>
        <v>0</v>
      </c>
      <c r="W15" s="69">
        <f>+' 27-Jun-2019 tabla grados'!W15</f>
        <v>0</v>
      </c>
      <c r="X15" s="69">
        <f>+' 27-Jun-2019 tabla grados'!X15</f>
        <v>0</v>
      </c>
      <c r="Y15" s="69">
        <f>+' 27-Jun-2019 tabla grados'!Y15</f>
        <v>0</v>
      </c>
      <c r="Z15" s="69">
        <f>+' 27-Jun-2019 tabla grados'!Z15</f>
        <v>0</v>
      </c>
      <c r="AA15" s="69">
        <f>+' 27-Jun-2019 tabla grados'!AA15</f>
        <v>0</v>
      </c>
      <c r="AB15" s="161" t="s">
        <v>170</v>
      </c>
      <c r="AC15" s="161" t="s">
        <v>171</v>
      </c>
      <c r="AD15" s="47"/>
    </row>
    <row r="16" spans="1:33" x14ac:dyDescent="0.25">
      <c r="A16" s="161" t="s">
        <v>170</v>
      </c>
      <c r="B16" s="69"/>
      <c r="C16" s="115">
        <f>AVERAGE(C3:C7)</f>
        <v>-11.6</v>
      </c>
      <c r="D16" s="69"/>
      <c r="E16" s="115">
        <f>AVERAGE(E3:E7)</f>
        <v>-13.8</v>
      </c>
      <c r="F16" s="69"/>
      <c r="G16" s="115">
        <f>AVERAGE(G3:G8)</f>
        <v>-16.166666666666668</v>
      </c>
      <c r="H16" s="69"/>
      <c r="I16" s="115">
        <f>AVERAGE(I3:I7)</f>
        <v>-10.8</v>
      </c>
      <c r="J16" s="69"/>
      <c r="K16" s="115">
        <f>AVERAGE(K3:K7)</f>
        <v>-4.8</v>
      </c>
      <c r="L16" s="69"/>
      <c r="M16" s="115">
        <f>AVERAGE(M3:M8)</f>
        <v>-7.5</v>
      </c>
      <c r="N16" s="69"/>
      <c r="O16" s="115">
        <f>AVERAGE(O3:O8)</f>
        <v>-6.333333333333333</v>
      </c>
      <c r="P16" s="69"/>
      <c r="Q16" s="115">
        <f>AVERAGE(Q3:Q7)</f>
        <v>-4.4000000000000004</v>
      </c>
      <c r="R16" s="69"/>
      <c r="S16" s="115">
        <f>AVERAGE(S3:S8)</f>
        <v>-6.333333333333333</v>
      </c>
      <c r="T16" s="69"/>
      <c r="U16" s="115">
        <f>AVERAGE(U3:U8)</f>
        <v>-10.666666666666666</v>
      </c>
      <c r="V16" s="69"/>
      <c r="W16" s="115">
        <f>AVERAGE(W3:W9)</f>
        <v>-3</v>
      </c>
      <c r="X16" s="69"/>
      <c r="Y16" s="115">
        <f>AVERAGE(Y3:Y10)</f>
        <v>-13.875</v>
      </c>
      <c r="Z16" s="69"/>
      <c r="AA16" s="115">
        <f>AVERAGE(AA3:AA7)</f>
        <v>-6.6</v>
      </c>
      <c r="AB16" s="118">
        <f>AVERAGE(C16,E16,G16,I16,K16,M16,O16,Q16,S16,U16,W16,Y16,AA16)</f>
        <v>-8.9134615384615365</v>
      </c>
      <c r="AC16" s="118">
        <f>STDEV(C16,E16,G16,I16,K16,M16,O16,Q16,S16,U16,W16,Y16,AA16)</f>
        <v>4.1621246611744711</v>
      </c>
      <c r="AD16" s="47"/>
      <c r="AE16" s="47"/>
      <c r="AF16" s="47"/>
      <c r="AG16" s="47"/>
    </row>
    <row r="17" spans="1:126" x14ac:dyDescent="0.25">
      <c r="A17" s="161" t="s">
        <v>171</v>
      </c>
      <c r="B17" s="69"/>
      <c r="C17" s="69">
        <f>STDEV(C3:C10)</f>
        <v>9.0514402958077032</v>
      </c>
      <c r="D17" s="69"/>
      <c r="E17" s="69">
        <f>STDEV(E3:E7)</f>
        <v>8.6717933554715199</v>
      </c>
      <c r="F17" s="69"/>
      <c r="G17" s="69">
        <f>STDEV(G3:G8)</f>
        <v>17.926702615558352</v>
      </c>
      <c r="H17" s="69"/>
      <c r="I17" s="69">
        <f>STDEV(I3:I7)</f>
        <v>8.5264294989168814</v>
      </c>
      <c r="J17" s="69"/>
      <c r="K17" s="69">
        <f>STDEV(K3:K7)</f>
        <v>4.4384682042344297</v>
      </c>
      <c r="L17" s="69"/>
      <c r="M17" s="69">
        <f>STDEV(M3:M8)</f>
        <v>8.5965109201349819</v>
      </c>
      <c r="N17" s="69"/>
      <c r="O17" s="69">
        <f>STDEV(O3:O8)</f>
        <v>7.0616334276615254</v>
      </c>
      <c r="P17" s="118"/>
      <c r="Q17" s="69">
        <f>STDEV(Q3:Q7)</f>
        <v>4.8270073544588685</v>
      </c>
      <c r="R17" s="118"/>
      <c r="S17" s="69">
        <f>STDEV(S3:S8)</f>
        <v>13.21615173439934</v>
      </c>
      <c r="T17" s="118"/>
      <c r="U17" s="69">
        <f>STDEV(U3:U8)</f>
        <v>9.7707045122993392</v>
      </c>
      <c r="V17" s="118"/>
      <c r="W17" s="69">
        <f>STDEV(W3:W9)</f>
        <v>3.3665016461206929</v>
      </c>
      <c r="X17" s="118"/>
      <c r="Y17" s="69">
        <f>STDEV(Y3:Y10)</f>
        <v>30.939745589497939</v>
      </c>
      <c r="Z17" s="118"/>
      <c r="AA17" s="69">
        <f>STDEV(AA3:AA7)</f>
        <v>4.3931765272977588</v>
      </c>
      <c r="AB17" s="47"/>
      <c r="AC17" s="47"/>
      <c r="AD17" s="47"/>
      <c r="AE17" s="47"/>
      <c r="AF17" s="47"/>
      <c r="AG17" s="47"/>
      <c r="AO17" s="47"/>
      <c r="AP17" s="47"/>
      <c r="AQ17" s="47"/>
    </row>
    <row r="18" spans="1:126" x14ac:dyDescent="0.25">
      <c r="A18" s="69" t="s">
        <v>6</v>
      </c>
      <c r="B18" s="354" t="s">
        <v>7</v>
      </c>
      <c r="C18" s="355"/>
      <c r="D18" s="341"/>
      <c r="E18" s="342"/>
      <c r="K18" s="69" t="s">
        <v>6</v>
      </c>
      <c r="L18" s="341" t="s">
        <v>8</v>
      </c>
      <c r="M18" s="342"/>
      <c r="N18" s="341"/>
      <c r="O18" s="342"/>
      <c r="T18" s="47"/>
      <c r="U18" s="69" t="s">
        <v>6</v>
      </c>
      <c r="V18" s="356" t="s">
        <v>9</v>
      </c>
      <c r="W18" s="357"/>
      <c r="X18" s="341"/>
      <c r="Y18" s="342"/>
      <c r="AD18" s="47"/>
      <c r="AE18" s="69" t="s">
        <v>6</v>
      </c>
      <c r="AF18" s="351" t="s">
        <v>10</v>
      </c>
      <c r="AG18" s="352"/>
      <c r="AH18" s="341"/>
      <c r="AI18" s="342"/>
      <c r="AO18" s="69" t="s">
        <v>6</v>
      </c>
      <c r="AP18" s="353" t="s">
        <v>11</v>
      </c>
      <c r="AQ18" s="353"/>
      <c r="AR18" s="341"/>
      <c r="AS18" s="342"/>
      <c r="AY18" s="69" t="s">
        <v>6</v>
      </c>
      <c r="AZ18" s="350" t="s">
        <v>12</v>
      </c>
      <c r="BA18" s="350"/>
      <c r="BB18" s="341"/>
      <c r="BC18" s="342"/>
      <c r="BI18" s="69" t="s">
        <v>6</v>
      </c>
      <c r="BJ18" s="343" t="s">
        <v>13</v>
      </c>
      <c r="BK18" s="343"/>
      <c r="BL18" s="341"/>
      <c r="BM18" s="342"/>
      <c r="BS18" s="69" t="s">
        <v>6</v>
      </c>
      <c r="BT18" s="344" t="s">
        <v>14</v>
      </c>
      <c r="BU18" s="344"/>
      <c r="BV18" s="341"/>
      <c r="BW18" s="342"/>
      <c r="CC18" s="69" t="s">
        <v>6</v>
      </c>
      <c r="CD18" s="345" t="s">
        <v>15</v>
      </c>
      <c r="CE18" s="345"/>
      <c r="CF18" s="345"/>
      <c r="CG18" s="345"/>
      <c r="CN18" s="69" t="s">
        <v>6</v>
      </c>
      <c r="CO18" s="346" t="s">
        <v>16</v>
      </c>
      <c r="CP18" s="346"/>
      <c r="CQ18" s="345"/>
      <c r="CR18" s="345"/>
      <c r="CX18" s="69" t="s">
        <v>6</v>
      </c>
      <c r="CY18" s="347" t="s">
        <v>17</v>
      </c>
      <c r="CZ18" s="347"/>
      <c r="DA18" s="345"/>
      <c r="DB18" s="345"/>
      <c r="DH18" s="69" t="s">
        <v>6</v>
      </c>
      <c r="DI18" s="348" t="s">
        <v>18</v>
      </c>
      <c r="DJ18" s="348"/>
      <c r="DK18" s="345"/>
      <c r="DL18" s="345"/>
      <c r="DR18" s="69" t="s">
        <v>6</v>
      </c>
      <c r="DS18" s="339" t="s">
        <v>19</v>
      </c>
      <c r="DT18" s="339"/>
      <c r="DU18" s="345"/>
      <c r="DV18" s="345"/>
    </row>
    <row r="19" spans="1:126" x14ac:dyDescent="0.25">
      <c r="A19" s="69" t="s">
        <v>167</v>
      </c>
      <c r="B19" s="119" t="s">
        <v>22</v>
      </c>
      <c r="C19" s="119" t="s">
        <v>32</v>
      </c>
      <c r="D19" s="120" t="s">
        <v>155</v>
      </c>
      <c r="E19" s="158">
        <v>43651</v>
      </c>
      <c r="K19" s="69" t="s">
        <v>167</v>
      </c>
      <c r="L19" s="120" t="s">
        <v>22</v>
      </c>
      <c r="M19" s="120" t="s">
        <v>32</v>
      </c>
      <c r="N19" s="120" t="s">
        <v>155</v>
      </c>
      <c r="O19" s="158">
        <v>43651</v>
      </c>
      <c r="T19" s="47"/>
      <c r="U19" s="69" t="s">
        <v>167</v>
      </c>
      <c r="V19" s="124" t="s">
        <v>22</v>
      </c>
      <c r="W19" s="124" t="s">
        <v>32</v>
      </c>
      <c r="X19" s="120" t="s">
        <v>155</v>
      </c>
      <c r="Y19" s="158">
        <v>43651</v>
      </c>
      <c r="AD19" s="47"/>
      <c r="AE19" s="69" t="s">
        <v>167</v>
      </c>
      <c r="AF19" s="125" t="s">
        <v>22</v>
      </c>
      <c r="AG19" s="125" t="s">
        <v>32</v>
      </c>
      <c r="AH19" s="120" t="s">
        <v>155</v>
      </c>
      <c r="AI19" s="158">
        <v>43651</v>
      </c>
      <c r="AO19" s="69" t="s">
        <v>167</v>
      </c>
      <c r="AP19" s="126" t="s">
        <v>22</v>
      </c>
      <c r="AQ19" s="126" t="s">
        <v>32</v>
      </c>
      <c r="AR19" s="120" t="s">
        <v>155</v>
      </c>
      <c r="AS19" s="158">
        <v>43651</v>
      </c>
      <c r="AY19" s="69" t="s">
        <v>167</v>
      </c>
      <c r="AZ19" s="127" t="s">
        <v>22</v>
      </c>
      <c r="BA19" s="127" t="s">
        <v>32</v>
      </c>
      <c r="BB19" s="120" t="s">
        <v>155</v>
      </c>
      <c r="BC19" s="158">
        <v>43651</v>
      </c>
      <c r="BI19" s="69" t="s">
        <v>167</v>
      </c>
      <c r="BJ19" s="100" t="s">
        <v>22</v>
      </c>
      <c r="BK19" s="100" t="s">
        <v>32</v>
      </c>
      <c r="BL19" s="120" t="s">
        <v>155</v>
      </c>
      <c r="BM19" s="158">
        <v>43651</v>
      </c>
      <c r="BS19" s="69" t="s">
        <v>167</v>
      </c>
      <c r="BT19" s="128" t="s">
        <v>22</v>
      </c>
      <c r="BU19" s="128" t="s">
        <v>32</v>
      </c>
      <c r="BV19" s="120" t="s">
        <v>155</v>
      </c>
      <c r="BW19" s="158">
        <v>43651</v>
      </c>
      <c r="CC19" s="69" t="s">
        <v>167</v>
      </c>
      <c r="CD19" s="132" t="s">
        <v>22</v>
      </c>
      <c r="CE19" s="132" t="s">
        <v>32</v>
      </c>
      <c r="CF19" s="132" t="s">
        <v>155</v>
      </c>
      <c r="CG19" s="158">
        <v>43651</v>
      </c>
      <c r="CN19" s="69" t="s">
        <v>167</v>
      </c>
      <c r="CO19" s="129" t="s">
        <v>22</v>
      </c>
      <c r="CP19" s="129" t="s">
        <v>32</v>
      </c>
      <c r="CQ19" s="132" t="s">
        <v>155</v>
      </c>
      <c r="CR19" s="158">
        <v>43651</v>
      </c>
      <c r="CX19" s="69" t="s">
        <v>167</v>
      </c>
      <c r="CY19" s="124" t="s">
        <v>22</v>
      </c>
      <c r="CZ19" s="124" t="s">
        <v>32</v>
      </c>
      <c r="DA19" s="132" t="s">
        <v>155</v>
      </c>
      <c r="DB19" s="158">
        <v>43651</v>
      </c>
      <c r="DH19" s="69" t="s">
        <v>167</v>
      </c>
      <c r="DI19" s="130" t="s">
        <v>22</v>
      </c>
      <c r="DJ19" s="130" t="s">
        <v>32</v>
      </c>
      <c r="DK19" s="132" t="s">
        <v>155</v>
      </c>
      <c r="DL19" s="158">
        <v>43651</v>
      </c>
      <c r="DR19" s="69" t="s">
        <v>167</v>
      </c>
      <c r="DS19" s="69" t="s">
        <v>22</v>
      </c>
      <c r="DT19" s="69" t="s">
        <v>32</v>
      </c>
      <c r="DU19" s="132" t="s">
        <v>155</v>
      </c>
      <c r="DV19" s="158">
        <v>43651</v>
      </c>
    </row>
    <row r="20" spans="1:126" x14ac:dyDescent="0.25">
      <c r="A20" s="69">
        <v>1</v>
      </c>
      <c r="B20" s="69">
        <f>+B3</f>
        <v>0</v>
      </c>
      <c r="C20" s="69">
        <f>+C3</f>
        <v>0</v>
      </c>
      <c r="D20" s="115">
        <f>+G36</f>
        <v>0</v>
      </c>
      <c r="E20" s="115">
        <f>+I36</f>
        <v>0</v>
      </c>
      <c r="K20" s="69">
        <v>1</v>
      </c>
      <c r="L20" s="69">
        <f>+D3</f>
        <v>0</v>
      </c>
      <c r="M20" s="69">
        <f>+E3</f>
        <v>0</v>
      </c>
      <c r="N20" s="115">
        <f>+Q36</f>
        <v>0</v>
      </c>
      <c r="O20" s="115">
        <f>+S36</f>
        <v>0</v>
      </c>
      <c r="T20" s="47"/>
      <c r="U20" s="69">
        <v>1</v>
      </c>
      <c r="V20" s="69">
        <f>+F3</f>
        <v>0</v>
      </c>
      <c r="W20" s="69">
        <f>+G3</f>
        <v>0</v>
      </c>
      <c r="X20" s="115">
        <f>+AA36</f>
        <v>0</v>
      </c>
      <c r="Y20" s="115">
        <f>+AC36</f>
        <v>0</v>
      </c>
      <c r="AD20" s="47"/>
      <c r="AE20" s="69">
        <v>1</v>
      </c>
      <c r="AF20" s="69">
        <f>+H3</f>
        <v>0</v>
      </c>
      <c r="AG20" s="69">
        <f>+I3</f>
        <v>0</v>
      </c>
      <c r="AH20" s="115">
        <f>+AK36</f>
        <v>0</v>
      </c>
      <c r="AI20" s="115">
        <f>+AM36</f>
        <v>0</v>
      </c>
      <c r="AO20" s="69">
        <v>1</v>
      </c>
      <c r="AP20" s="69">
        <f t="shared" ref="AP20:AP32" si="0">+J3</f>
        <v>0</v>
      </c>
      <c r="AQ20" s="69">
        <f t="shared" ref="AQ20:AQ32" si="1">+K3</f>
        <v>0</v>
      </c>
      <c r="AR20" s="115">
        <f>+AU36</f>
        <v>0</v>
      </c>
      <c r="AS20" s="115">
        <f>+AW36</f>
        <v>0</v>
      </c>
      <c r="AY20" s="69">
        <v>1</v>
      </c>
      <c r="AZ20" s="69">
        <f t="shared" ref="AZ20:AZ32" si="2">+L3</f>
        <v>0</v>
      </c>
      <c r="BA20" s="69">
        <f t="shared" ref="BA20:BA32" si="3">+M3</f>
        <v>0</v>
      </c>
      <c r="BB20" s="115">
        <f>+BE36</f>
        <v>0</v>
      </c>
      <c r="BC20" s="115">
        <f>+BG36</f>
        <v>0</v>
      </c>
      <c r="BI20" s="69">
        <v>1</v>
      </c>
      <c r="BJ20" s="69">
        <f t="shared" ref="BJ20:BJ32" si="4">+N3</f>
        <v>0</v>
      </c>
      <c r="BK20" s="69">
        <f t="shared" ref="BK20:BK32" si="5">+O3</f>
        <v>0</v>
      </c>
      <c r="BL20" s="115">
        <f>+BO36</f>
        <v>0</v>
      </c>
      <c r="BM20" s="115">
        <f>+BQ36</f>
        <v>0</v>
      </c>
      <c r="BS20" s="69">
        <v>1</v>
      </c>
      <c r="BT20" s="69">
        <f t="shared" ref="BT20:BT32" si="6">+P3</f>
        <v>0</v>
      </c>
      <c r="BU20" s="69">
        <f t="shared" ref="BU20:BU32" si="7">+Q3</f>
        <v>0</v>
      </c>
      <c r="BV20" s="115">
        <f>+BY36</f>
        <v>0</v>
      </c>
      <c r="BW20" s="115">
        <f>+CA36</f>
        <v>0</v>
      </c>
      <c r="CC20" s="69">
        <v>1</v>
      </c>
      <c r="CD20" s="69">
        <f t="shared" ref="CD20:CD32" si="8">+R3</f>
        <v>0</v>
      </c>
      <c r="CE20" s="69">
        <f t="shared" ref="CE20:CE32" si="9">+S3</f>
        <v>0</v>
      </c>
      <c r="CF20" s="115">
        <f>+CI36</f>
        <v>0</v>
      </c>
      <c r="CG20" s="115">
        <f>+CK36</f>
        <v>0</v>
      </c>
      <c r="CN20" s="69">
        <v>1</v>
      </c>
      <c r="CO20" s="69">
        <f t="shared" ref="CO20:CO32" si="10">+T3</f>
        <v>0</v>
      </c>
      <c r="CP20" s="69">
        <f t="shared" ref="CP20:CP25" si="11">+U3</f>
        <v>-5</v>
      </c>
      <c r="CQ20" s="115">
        <f>+CT36</f>
        <v>0</v>
      </c>
      <c r="CR20" s="115">
        <f>+CV36</f>
        <v>0</v>
      </c>
      <c r="CX20" s="69">
        <v>1</v>
      </c>
      <c r="CY20" s="69">
        <f t="shared" ref="CY20:CY32" si="12">+V3</f>
        <v>0</v>
      </c>
      <c r="CZ20" s="69">
        <f t="shared" ref="CZ20:CZ32" si="13">+W3</f>
        <v>0</v>
      </c>
      <c r="DA20" s="115">
        <f>+DD36</f>
        <v>0</v>
      </c>
      <c r="DB20" s="115">
        <f>+DF36</f>
        <v>0</v>
      </c>
      <c r="DH20" s="69">
        <v>1</v>
      </c>
      <c r="DI20" s="69">
        <f t="shared" ref="DI20:DI32" si="14">+X3</f>
        <v>0</v>
      </c>
      <c r="DJ20" s="69">
        <f t="shared" ref="DJ20:DJ32" si="15">+Y3</f>
        <v>0</v>
      </c>
      <c r="DK20" s="115">
        <f>+DN36</f>
        <v>0</v>
      </c>
      <c r="DL20" s="115">
        <f>+DP36</f>
        <v>0</v>
      </c>
      <c r="DR20" s="69">
        <v>1</v>
      </c>
      <c r="DS20" s="69">
        <f t="shared" ref="DS20:DS32" si="16">+Z3</f>
        <v>0</v>
      </c>
      <c r="DT20" s="69">
        <f t="shared" ref="DT20:DT32" si="17">+AA3</f>
        <v>0</v>
      </c>
      <c r="DU20" s="115">
        <f>+DX36</f>
        <v>0</v>
      </c>
      <c r="DV20" s="115">
        <f>+DZ36</f>
        <v>0</v>
      </c>
    </row>
    <row r="21" spans="1:126" x14ac:dyDescent="0.25">
      <c r="A21" s="69">
        <v>2</v>
      </c>
      <c r="B21" s="69">
        <f t="shared" ref="B21:C32" si="18">+B4</f>
        <v>2.36</v>
      </c>
      <c r="C21" s="69">
        <f t="shared" si="18"/>
        <v>-7</v>
      </c>
      <c r="D21" s="115">
        <f>+G38</f>
        <v>2.36</v>
      </c>
      <c r="E21" s="115">
        <f>+I38</f>
        <v>0</v>
      </c>
      <c r="K21" s="69">
        <v>2</v>
      </c>
      <c r="L21" s="69">
        <f t="shared" ref="L21:M32" si="19">+D4</f>
        <v>1.1100000000000001</v>
      </c>
      <c r="M21" s="69">
        <f t="shared" si="19"/>
        <v>-14</v>
      </c>
      <c r="N21" s="115">
        <f>+Q38</f>
        <v>1.1100000000000001</v>
      </c>
      <c r="O21" s="115">
        <f>+S38</f>
        <v>0</v>
      </c>
      <c r="T21" s="47"/>
      <c r="U21" s="69">
        <v>2</v>
      </c>
      <c r="V21" s="69">
        <f t="shared" ref="V21:W32" si="20">+F4</f>
        <v>2.0699999999999998</v>
      </c>
      <c r="W21" s="69">
        <f t="shared" si="20"/>
        <v>-51</v>
      </c>
      <c r="X21" s="115">
        <f>+AA38</f>
        <v>2.0699999999999998</v>
      </c>
      <c r="Y21" s="115">
        <f>+AC38</f>
        <v>0</v>
      </c>
      <c r="AD21" s="47"/>
      <c r="AE21" s="69">
        <v>2</v>
      </c>
      <c r="AF21" s="69">
        <f t="shared" ref="AF21:AG32" si="21">+H4</f>
        <v>0.8</v>
      </c>
      <c r="AG21" s="69">
        <f t="shared" si="21"/>
        <v>-4</v>
      </c>
      <c r="AH21" s="115">
        <f>+AK38</f>
        <v>0.8</v>
      </c>
      <c r="AI21" s="115">
        <f>+AM38</f>
        <v>0</v>
      </c>
      <c r="AO21" s="69">
        <v>2</v>
      </c>
      <c r="AP21" s="69">
        <f t="shared" si="0"/>
        <v>4.8</v>
      </c>
      <c r="AQ21" s="69">
        <f t="shared" si="1"/>
        <v>0</v>
      </c>
      <c r="AR21" s="115">
        <f>+AU38</f>
        <v>4.8</v>
      </c>
      <c r="AS21" s="115">
        <f>+AW38</f>
        <v>0</v>
      </c>
      <c r="AY21" s="69">
        <v>2</v>
      </c>
      <c r="AZ21" s="69">
        <f t="shared" si="2"/>
        <v>2.13</v>
      </c>
      <c r="BA21" s="69">
        <f t="shared" si="3"/>
        <v>-3</v>
      </c>
      <c r="BB21" s="115">
        <f>+BE38</f>
        <v>2.13</v>
      </c>
      <c r="BC21" s="115">
        <f>+BG38</f>
        <v>0</v>
      </c>
      <c r="BI21" s="69">
        <v>2</v>
      </c>
      <c r="BJ21" s="69">
        <f t="shared" si="4"/>
        <v>1.17</v>
      </c>
      <c r="BK21" s="69">
        <f t="shared" si="5"/>
        <v>-7</v>
      </c>
      <c r="BL21" s="115">
        <f>+BO38</f>
        <v>1.17</v>
      </c>
      <c r="BM21" s="115">
        <f>+BQ38</f>
        <v>0</v>
      </c>
      <c r="BS21" s="69">
        <v>2</v>
      </c>
      <c r="BT21" s="69">
        <f t="shared" si="6"/>
        <v>2.1800000000000002</v>
      </c>
      <c r="BU21" s="69">
        <f t="shared" si="7"/>
        <v>0</v>
      </c>
      <c r="BV21" s="115">
        <f>+BY38</f>
        <v>2.1800000000000002</v>
      </c>
      <c r="BW21" s="115">
        <f>+CA38</f>
        <v>0</v>
      </c>
      <c r="CC21" s="69">
        <v>2</v>
      </c>
      <c r="CD21" s="69">
        <f t="shared" si="8"/>
        <v>5.34</v>
      </c>
      <c r="CE21" s="69">
        <f t="shared" si="9"/>
        <v>-32</v>
      </c>
      <c r="CF21" s="115">
        <f>+CI38</f>
        <v>5.34</v>
      </c>
      <c r="CG21" s="115">
        <f>+CK38</f>
        <v>0</v>
      </c>
      <c r="CN21" s="69">
        <v>2</v>
      </c>
      <c r="CO21" s="69">
        <f t="shared" si="10"/>
        <v>3.2</v>
      </c>
      <c r="CP21" s="69">
        <f t="shared" si="11"/>
        <v>-27</v>
      </c>
      <c r="CQ21" s="115">
        <f>+CT38</f>
        <v>3.187823033893586</v>
      </c>
      <c r="CR21" s="115">
        <f>+CV38</f>
        <v>-0.27889837679250612</v>
      </c>
      <c r="CX21" s="69">
        <v>2</v>
      </c>
      <c r="CY21" s="69">
        <f t="shared" si="12"/>
        <v>0.7</v>
      </c>
      <c r="CZ21" s="69">
        <f t="shared" si="13"/>
        <v>-7</v>
      </c>
      <c r="DA21" s="115">
        <f>+DD38</f>
        <v>0.7</v>
      </c>
      <c r="DB21" s="115">
        <f>+DF38</f>
        <v>0</v>
      </c>
      <c r="DH21" s="69">
        <v>2</v>
      </c>
      <c r="DI21" s="69">
        <f t="shared" si="14"/>
        <v>0.5</v>
      </c>
      <c r="DJ21" s="69">
        <f t="shared" si="15"/>
        <v>-4</v>
      </c>
      <c r="DK21" s="115">
        <f>+DN38</f>
        <v>0.5</v>
      </c>
      <c r="DL21" s="115">
        <f>+DP38</f>
        <v>0</v>
      </c>
      <c r="DR21" s="69">
        <v>2</v>
      </c>
      <c r="DS21" s="69">
        <f t="shared" si="16"/>
        <v>1.4</v>
      </c>
      <c r="DT21" s="69">
        <f t="shared" si="17"/>
        <v>-5</v>
      </c>
      <c r="DU21" s="115">
        <f>+DX38</f>
        <v>1.4</v>
      </c>
      <c r="DV21" s="115">
        <f>+DZ38</f>
        <v>0</v>
      </c>
    </row>
    <row r="22" spans="1:126" x14ac:dyDescent="0.25">
      <c r="A22" s="69">
        <v>3</v>
      </c>
      <c r="B22" s="69">
        <f t="shared" si="18"/>
        <v>3.94</v>
      </c>
      <c r="C22" s="69">
        <f t="shared" si="18"/>
        <v>-24</v>
      </c>
      <c r="D22" s="115">
        <f>+G40</f>
        <v>3.9282229195932885</v>
      </c>
      <c r="E22" s="115">
        <f>+I40</f>
        <v>-0.19255356258013301</v>
      </c>
      <c r="K22" s="69">
        <v>3</v>
      </c>
      <c r="L22" s="69">
        <f t="shared" si="19"/>
        <v>3.06</v>
      </c>
      <c r="M22" s="69">
        <f t="shared" si="19"/>
        <v>-15</v>
      </c>
      <c r="N22" s="115">
        <f>+Q40</f>
        <v>3.0020766662381932</v>
      </c>
      <c r="O22" s="115">
        <f>+S40</f>
        <v>-0.47174769641935205</v>
      </c>
      <c r="T22" s="47"/>
      <c r="U22" s="69">
        <v>3</v>
      </c>
      <c r="V22" s="69">
        <f t="shared" si="20"/>
        <v>2.9</v>
      </c>
      <c r="W22" s="69">
        <f t="shared" si="20"/>
        <v>-17</v>
      </c>
      <c r="X22" s="115">
        <f>+AA40</f>
        <v>2.5923359245713651</v>
      </c>
      <c r="Y22" s="115">
        <f>+AC40</f>
        <v>-0.64503114800928585</v>
      </c>
      <c r="AD22" s="47"/>
      <c r="AE22" s="69">
        <v>3</v>
      </c>
      <c r="AF22" s="69">
        <f t="shared" si="21"/>
        <v>3.73</v>
      </c>
      <c r="AG22" s="69">
        <f t="shared" si="21"/>
        <v>-17</v>
      </c>
      <c r="AH22" s="115">
        <f>+AK40</f>
        <v>3.7228626672612846</v>
      </c>
      <c r="AI22" s="115">
        <f>+AM40</f>
        <v>-0.20438646807028713</v>
      </c>
      <c r="AO22" s="69">
        <v>3</v>
      </c>
      <c r="AP22" s="69">
        <f t="shared" si="0"/>
        <v>7.45</v>
      </c>
      <c r="AQ22" s="69">
        <f t="shared" si="1"/>
        <v>-8</v>
      </c>
      <c r="AR22" s="115">
        <f>+AU40</f>
        <v>7.45</v>
      </c>
      <c r="AS22" s="115">
        <f>+AW40</f>
        <v>0</v>
      </c>
      <c r="AY22" s="69">
        <v>3</v>
      </c>
      <c r="AZ22" s="69">
        <f t="shared" si="2"/>
        <v>6.01</v>
      </c>
      <c r="BA22" s="69">
        <f t="shared" si="3"/>
        <v>-23</v>
      </c>
      <c r="BB22" s="115">
        <f>+BE40</f>
        <v>6.0046825948477469</v>
      </c>
      <c r="BC22" s="115">
        <f>+BG40</f>
        <v>-0.20306351022262206</v>
      </c>
      <c r="BI22" s="69">
        <v>3</v>
      </c>
      <c r="BJ22" s="69">
        <f t="shared" si="4"/>
        <v>6.91</v>
      </c>
      <c r="BK22" s="69">
        <f t="shared" si="5"/>
        <v>2</v>
      </c>
      <c r="BL22" s="115">
        <f>+BO40</f>
        <v>6.8672149104211879</v>
      </c>
      <c r="BM22" s="115">
        <f>+BQ40</f>
        <v>-0.69953003114554657</v>
      </c>
      <c r="BS22" s="69">
        <v>3</v>
      </c>
      <c r="BT22" s="69">
        <f t="shared" si="6"/>
        <v>10.6</v>
      </c>
      <c r="BU22" s="69">
        <f t="shared" si="7"/>
        <v>-3</v>
      </c>
      <c r="BV22" s="115">
        <f>+BY40</f>
        <v>10.6</v>
      </c>
      <c r="BW22" s="115">
        <f>+CA40</f>
        <v>0</v>
      </c>
      <c r="CC22" s="69">
        <v>3</v>
      </c>
      <c r="CD22" s="69">
        <f t="shared" si="8"/>
        <v>7.3</v>
      </c>
      <c r="CE22" s="69">
        <f t="shared" si="9"/>
        <v>0</v>
      </c>
      <c r="CF22" s="115">
        <f>+CI40</f>
        <v>7.0021742684665949</v>
      </c>
      <c r="CG22" s="115">
        <f>+CK40</f>
        <v>-1.0386417578970817</v>
      </c>
      <c r="CN22" s="69">
        <v>3</v>
      </c>
      <c r="CO22" s="69">
        <f t="shared" si="10"/>
        <v>4.3</v>
      </c>
      <c r="CP22" s="69">
        <f t="shared" si="11"/>
        <v>-17</v>
      </c>
      <c r="CQ22" s="115">
        <f>+CT40</f>
        <v>4.1679302105007903</v>
      </c>
      <c r="CR22" s="115">
        <f>+CV40</f>
        <v>-0.77828792650600742</v>
      </c>
      <c r="CX22" s="69">
        <v>3</v>
      </c>
      <c r="CY22" s="69">
        <f t="shared" si="12"/>
        <v>4</v>
      </c>
      <c r="CZ22" s="69">
        <f t="shared" si="13"/>
        <v>0</v>
      </c>
      <c r="DA22" s="115">
        <f>+DD40</f>
        <v>3.9754023004163619</v>
      </c>
      <c r="DB22" s="115">
        <f>+DF40</f>
        <v>-0.40216883323698666</v>
      </c>
      <c r="DH22" s="69">
        <v>3</v>
      </c>
      <c r="DI22" s="69">
        <f t="shared" si="14"/>
        <v>5.8</v>
      </c>
      <c r="DJ22" s="69">
        <f t="shared" si="15"/>
        <v>-3</v>
      </c>
      <c r="DK22" s="115">
        <f>+DN40</f>
        <v>5.7870894663770684</v>
      </c>
      <c r="DL22" s="115">
        <f>+DP40</f>
        <v>-0.3697093108438641</v>
      </c>
      <c r="DR22" s="69">
        <v>3</v>
      </c>
      <c r="DS22" s="69">
        <f t="shared" si="16"/>
        <v>5.8</v>
      </c>
      <c r="DT22" s="69">
        <f t="shared" si="17"/>
        <v>-7</v>
      </c>
      <c r="DU22" s="115">
        <f>+DX40</f>
        <v>5.7832566716036808</v>
      </c>
      <c r="DV22" s="115">
        <f>+DZ40</f>
        <v>-0.38348526808969596</v>
      </c>
    </row>
    <row r="23" spans="1:126" x14ac:dyDescent="0.25">
      <c r="A23" s="69">
        <v>4</v>
      </c>
      <c r="B23" s="69">
        <f t="shared" si="18"/>
        <v>6.64</v>
      </c>
      <c r="C23" s="69">
        <f t="shared" si="18"/>
        <v>-15</v>
      </c>
      <c r="D23" s="115">
        <f>+G42</f>
        <v>6.3947956552283109</v>
      </c>
      <c r="E23" s="115">
        <f>+I42</f>
        <v>-1.2907424988847933</v>
      </c>
      <c r="K23" s="69">
        <v>4</v>
      </c>
      <c r="L23" s="69">
        <f t="shared" si="19"/>
        <v>4.45</v>
      </c>
      <c r="M23" s="69">
        <f t="shared" si="19"/>
        <v>-24</v>
      </c>
      <c r="N23" s="115">
        <f>+Q42</f>
        <v>4.3447135647799984</v>
      </c>
      <c r="O23" s="115">
        <f>+S42</f>
        <v>-0.83150616911185593</v>
      </c>
      <c r="T23" s="47"/>
      <c r="U23" s="69">
        <v>4</v>
      </c>
      <c r="V23" s="69">
        <f t="shared" si="20"/>
        <v>5.14</v>
      </c>
      <c r="W23" s="69">
        <f t="shared" si="20"/>
        <v>-10</v>
      </c>
      <c r="X23" s="115">
        <f>+AA42</f>
        <v>4.7344585779285637</v>
      </c>
      <c r="Y23" s="115">
        <f>+AC42</f>
        <v>-1.2999437665882163</v>
      </c>
      <c r="AD23" s="47"/>
      <c r="AE23" s="69">
        <v>4</v>
      </c>
      <c r="AF23" s="69">
        <f t="shared" si="21"/>
        <v>5</v>
      </c>
      <c r="AG23" s="69">
        <f t="shared" si="21"/>
        <v>-20</v>
      </c>
      <c r="AH23" s="115">
        <f>+AK42</f>
        <v>4.9373697073343399</v>
      </c>
      <c r="AI23" s="115">
        <f>+AM42</f>
        <v>-0.57569853306816288</v>
      </c>
      <c r="AO23" s="69">
        <v>4</v>
      </c>
      <c r="AP23" s="69">
        <f t="shared" si="0"/>
        <v>12.84</v>
      </c>
      <c r="AQ23" s="69">
        <f t="shared" si="1"/>
        <v>-9</v>
      </c>
      <c r="AR23" s="115">
        <f>+AU42</f>
        <v>12.787544890517065</v>
      </c>
      <c r="AS23" s="115">
        <f>+AW42</f>
        <v>-0.75014301417475271</v>
      </c>
      <c r="AY23" s="69">
        <v>4</v>
      </c>
      <c r="AZ23" s="69">
        <f t="shared" si="2"/>
        <v>9.6999999999999993</v>
      </c>
      <c r="BA23" s="69">
        <f t="shared" si="3"/>
        <v>-4</v>
      </c>
      <c r="BB23" s="115">
        <f>+BE42</f>
        <v>9.4013455040872511</v>
      </c>
      <c r="BC23" s="115">
        <f>+BG42</f>
        <v>-1.6448613743480422</v>
      </c>
      <c r="BI23" s="69">
        <v>4</v>
      </c>
      <c r="BJ23" s="69">
        <f t="shared" si="4"/>
        <v>12.22</v>
      </c>
      <c r="BK23" s="69">
        <f t="shared" si="5"/>
        <v>-4</v>
      </c>
      <c r="BL23" s="115">
        <f>+BO42</f>
        <v>12.173980201892586</v>
      </c>
      <c r="BM23" s="115">
        <f>+BQ42</f>
        <v>-0.51421370365526642</v>
      </c>
      <c r="BS23" s="69">
        <v>4</v>
      </c>
      <c r="BT23" s="69">
        <f t="shared" si="6"/>
        <v>14.11</v>
      </c>
      <c r="BU23" s="69">
        <f t="shared" si="7"/>
        <v>-10</v>
      </c>
      <c r="BV23" s="115">
        <f>+BY42</f>
        <v>14.105189666988554</v>
      </c>
      <c r="BW23" s="115">
        <f>+CA42</f>
        <v>-0.18369920641273285</v>
      </c>
      <c r="CC23" s="69">
        <v>4</v>
      </c>
      <c r="CD23" s="69">
        <f t="shared" si="8"/>
        <v>15.3</v>
      </c>
      <c r="CE23" s="69">
        <f t="shared" si="9"/>
        <v>5</v>
      </c>
      <c r="CF23" s="115">
        <f>+CI42</f>
        <v>15.002174268466595</v>
      </c>
      <c r="CG23" s="115">
        <f>+CK42</f>
        <v>-1.0386417578970817</v>
      </c>
      <c r="CN23" s="69">
        <v>4</v>
      </c>
      <c r="CO23" s="69">
        <f t="shared" si="10"/>
        <v>10.4</v>
      </c>
      <c r="CP23" s="69">
        <f t="shared" si="11"/>
        <v>-6</v>
      </c>
      <c r="CQ23" s="115">
        <f>+CT42</f>
        <v>10.001389221875307</v>
      </c>
      <c r="CR23" s="115">
        <f>+CV42</f>
        <v>-2.5617553253147021</v>
      </c>
      <c r="CX23" s="69">
        <v>4</v>
      </c>
      <c r="CY23" s="69">
        <f t="shared" si="12"/>
        <v>7</v>
      </c>
      <c r="CZ23" s="69">
        <f t="shared" si="13"/>
        <v>-4</v>
      </c>
      <c r="DA23" s="115">
        <f>+DD42</f>
        <v>6.9754023004163619</v>
      </c>
      <c r="DB23" s="115">
        <f>+DF42</f>
        <v>-0.40216883323698666</v>
      </c>
      <c r="DH23" s="69">
        <v>4</v>
      </c>
      <c r="DI23" s="69">
        <f t="shared" si="14"/>
        <v>11.7</v>
      </c>
      <c r="DJ23" s="69">
        <f t="shared" si="15"/>
        <v>0</v>
      </c>
      <c r="DK23" s="115">
        <f>+DN42</f>
        <v>11.679003721429053</v>
      </c>
      <c r="DL23" s="115">
        <f>+DP42</f>
        <v>-0.67849145267723276</v>
      </c>
      <c r="DR23" s="69">
        <v>4</v>
      </c>
      <c r="DS23" s="69">
        <f t="shared" si="16"/>
        <v>8.4</v>
      </c>
      <c r="DT23" s="69">
        <f t="shared" si="17"/>
        <v>-10</v>
      </c>
      <c r="DU23" s="115">
        <f>+DX42</f>
        <v>8.3638766658711177</v>
      </c>
      <c r="DV23" s="115">
        <f>+DZ42</f>
        <v>-0.70034556094307954</v>
      </c>
    </row>
    <row r="24" spans="1:126" x14ac:dyDescent="0.25">
      <c r="A24" s="69">
        <v>5</v>
      </c>
      <c r="B24" s="69">
        <f t="shared" si="18"/>
        <v>15.83</v>
      </c>
      <c r="C24" s="69">
        <f t="shared" si="18"/>
        <v>-12</v>
      </c>
      <c r="D24" s="115">
        <f>+G44</f>
        <v>15.271653998824849</v>
      </c>
      <c r="E24" s="115">
        <f>+I44</f>
        <v>-3.6692895233769591</v>
      </c>
      <c r="K24" s="69">
        <v>5</v>
      </c>
      <c r="L24" s="69">
        <f t="shared" si="19"/>
        <v>7.3</v>
      </c>
      <c r="M24" s="69">
        <f t="shared" si="19"/>
        <v>-16</v>
      </c>
      <c r="N24" s="115">
        <f>+Q44</f>
        <v>6.9483181190614101</v>
      </c>
      <c r="O24" s="115">
        <f>+S44</f>
        <v>-1.9907056018778864</v>
      </c>
      <c r="T24" s="47"/>
      <c r="U24" s="69">
        <v>5</v>
      </c>
      <c r="V24" s="69">
        <f t="shared" si="20"/>
        <v>9.36</v>
      </c>
      <c r="W24" s="69">
        <f t="shared" si="20"/>
        <v>-8</v>
      </c>
      <c r="X24" s="115">
        <f>+AA44</f>
        <v>8.8903472956400815</v>
      </c>
      <c r="Y24" s="115">
        <f>+AC44</f>
        <v>-2.0327390763426623</v>
      </c>
      <c r="AD24" s="47"/>
      <c r="AE24" s="69">
        <v>5</v>
      </c>
      <c r="AF24" s="69">
        <f t="shared" si="21"/>
        <v>8.3000000000000007</v>
      </c>
      <c r="AG24" s="69">
        <f t="shared" si="21"/>
        <v>-13</v>
      </c>
      <c r="AH24" s="115">
        <f>+AK44</f>
        <v>8.0383553559278376</v>
      </c>
      <c r="AI24" s="115">
        <f>+AM44</f>
        <v>-1.7043650060428699</v>
      </c>
      <c r="AO24" s="69">
        <v>5</v>
      </c>
      <c r="AP24" s="69">
        <f t="shared" si="0"/>
        <v>18.3</v>
      </c>
      <c r="AQ24" s="69">
        <f t="shared" si="1"/>
        <v>-7</v>
      </c>
      <c r="AR24" s="115">
        <f>+AU44</f>
        <v>18.180323230166518</v>
      </c>
      <c r="AS24" s="115">
        <f>+AW44</f>
        <v>-1.6042751932944133</v>
      </c>
      <c r="AY24" s="69">
        <v>5</v>
      </c>
      <c r="AZ24" s="69">
        <f t="shared" si="2"/>
        <v>15</v>
      </c>
      <c r="BA24" s="69">
        <f t="shared" si="3"/>
        <v>-12</v>
      </c>
      <c r="BB24" s="115">
        <f>+BE44</f>
        <v>14.688434970464321</v>
      </c>
      <c r="BC24" s="115">
        <f>+BG44</f>
        <v>-2.0145706851919063</v>
      </c>
      <c r="BI24" s="69">
        <v>5</v>
      </c>
      <c r="BJ24" s="69">
        <f t="shared" si="4"/>
        <v>16.8</v>
      </c>
      <c r="BK24" s="69">
        <f t="shared" si="5"/>
        <v>-15</v>
      </c>
      <c r="BL24" s="115">
        <f>+BO44</f>
        <v>16.74282355208258</v>
      </c>
      <c r="BM24" s="115">
        <f>+BQ44</f>
        <v>-0.83369835340336029</v>
      </c>
      <c r="BS24" s="69">
        <v>5</v>
      </c>
      <c r="BT24" s="69">
        <f t="shared" si="6"/>
        <v>19.13</v>
      </c>
      <c r="BU24" s="69">
        <f t="shared" si="7"/>
        <v>-9</v>
      </c>
      <c r="BV24" s="115">
        <f>+BY44</f>
        <v>19.048924587109838</v>
      </c>
      <c r="BW24" s="115">
        <f>+CA44</f>
        <v>-1.0554130583007231</v>
      </c>
      <c r="CC24" s="69">
        <v>5</v>
      </c>
      <c r="CD24" s="69">
        <f t="shared" si="8"/>
        <v>23.57</v>
      </c>
      <c r="CE24" s="69">
        <f t="shared" si="9"/>
        <v>-7</v>
      </c>
      <c r="CF24" s="115">
        <f>+CI44</f>
        <v>23.240704421685329</v>
      </c>
      <c r="CG24" s="115">
        <f>+CK44</f>
        <v>-0.31786376537394867</v>
      </c>
      <c r="CN24" s="69">
        <v>5</v>
      </c>
      <c r="CO24" s="69">
        <f t="shared" si="10"/>
        <v>20.5</v>
      </c>
      <c r="CP24" s="69">
        <f t="shared" si="11"/>
        <v>-9</v>
      </c>
      <c r="CQ24" s="115">
        <f>+CT44</f>
        <v>20.046060365094867</v>
      </c>
      <c r="CR24" s="115">
        <f>+CV44</f>
        <v>-3.6174928043180019</v>
      </c>
      <c r="CX24" s="69">
        <v>5</v>
      </c>
      <c r="CY24" s="69">
        <f t="shared" si="12"/>
        <v>12.2</v>
      </c>
      <c r="CZ24" s="69">
        <f t="shared" si="13"/>
        <v>1</v>
      </c>
      <c r="DA24" s="115">
        <f>+DD44</f>
        <v>12.162735361767446</v>
      </c>
      <c r="DB24" s="115">
        <f>+DF44</f>
        <v>-0.76490249670643817</v>
      </c>
      <c r="DH24" s="69">
        <v>5</v>
      </c>
      <c r="DI24" s="69">
        <f t="shared" si="14"/>
        <v>13</v>
      </c>
      <c r="DJ24" s="69">
        <f t="shared" si="15"/>
        <v>-90</v>
      </c>
      <c r="DK24" s="115">
        <f>+DN44</f>
        <v>12.979003721429054</v>
      </c>
      <c r="DL24" s="115">
        <f>+DP44</f>
        <v>-0.67849145267723276</v>
      </c>
      <c r="DR24" s="69">
        <v>5</v>
      </c>
      <c r="DS24" s="69">
        <f t="shared" si="16"/>
        <v>13.36</v>
      </c>
      <c r="DT24" s="69">
        <f t="shared" si="17"/>
        <v>-11</v>
      </c>
      <c r="DU24" s="115">
        <f>+DX44</f>
        <v>13.248523120811669</v>
      </c>
      <c r="DV24" s="115">
        <f>+DZ44</f>
        <v>-1.5616405221710539</v>
      </c>
    </row>
    <row r="25" spans="1:126" x14ac:dyDescent="0.25">
      <c r="A25" s="69">
        <v>6</v>
      </c>
      <c r="B25" s="69">
        <f t="shared" si="18"/>
        <v>16.8</v>
      </c>
      <c r="C25" s="69">
        <f t="shared" si="18"/>
        <v>0</v>
      </c>
      <c r="D25" s="115">
        <f>+G46</f>
        <v>16.220457171536641</v>
      </c>
      <c r="E25" s="115">
        <f>+I46</f>
        <v>-3.8709638634701857</v>
      </c>
      <c r="K25" s="69">
        <v>6</v>
      </c>
      <c r="L25" s="69">
        <f t="shared" si="19"/>
        <v>8.2799999999999994</v>
      </c>
      <c r="M25" s="69">
        <f t="shared" si="19"/>
        <v>0</v>
      </c>
      <c r="N25" s="115">
        <f>+Q46</f>
        <v>7.8903545810809623</v>
      </c>
      <c r="O25" s="115">
        <f>+S46</f>
        <v>-2.2608302105785456</v>
      </c>
      <c r="T25" s="47"/>
      <c r="U25" s="69">
        <v>6</v>
      </c>
      <c r="V25" s="69">
        <f t="shared" si="20"/>
        <v>14.8</v>
      </c>
      <c r="W25" s="69">
        <f t="shared" si="20"/>
        <v>-11</v>
      </c>
      <c r="X25" s="115">
        <f>+AA46</f>
        <v>14.277405589594226</v>
      </c>
      <c r="Y25" s="115">
        <f>+AC46</f>
        <v>-2.7898407455654182</v>
      </c>
      <c r="AD25" s="47"/>
      <c r="AE25" s="69">
        <v>6</v>
      </c>
      <c r="AF25" s="69">
        <f t="shared" si="21"/>
        <v>9.5500000000000007</v>
      </c>
      <c r="AG25" s="69">
        <f t="shared" si="21"/>
        <v>0</v>
      </c>
      <c r="AH25" s="115">
        <f>+AK46</f>
        <v>9.2563179369093813</v>
      </c>
      <c r="AI25" s="115">
        <f>+AM46</f>
        <v>-1.9855538239727011</v>
      </c>
      <c r="AO25" s="69">
        <v>6</v>
      </c>
      <c r="AP25" s="69">
        <f t="shared" si="0"/>
        <v>19.5</v>
      </c>
      <c r="AQ25" s="69">
        <f t="shared" si="1"/>
        <v>0</v>
      </c>
      <c r="AR25" s="115">
        <f>+AU46</f>
        <v>19.371378612136105</v>
      </c>
      <c r="AS25" s="115">
        <f>+AW46</f>
        <v>-1.7505184053805902</v>
      </c>
      <c r="AY25" s="69">
        <v>6</v>
      </c>
      <c r="AZ25" s="69">
        <f t="shared" si="2"/>
        <v>20.2</v>
      </c>
      <c r="BA25" s="69">
        <f t="shared" si="3"/>
        <v>-3</v>
      </c>
      <c r="BB25" s="115">
        <f>+BE46</f>
        <v>19.774802494280109</v>
      </c>
      <c r="BC25" s="115">
        <f>+BG46</f>
        <v>-3.0957114774442545</v>
      </c>
      <c r="BI25" s="69">
        <v>6</v>
      </c>
      <c r="BJ25" s="69">
        <f t="shared" si="4"/>
        <v>17.7</v>
      </c>
      <c r="BK25" s="69">
        <f t="shared" si="5"/>
        <v>-14</v>
      </c>
      <c r="BL25" s="115">
        <f>+BO46</f>
        <v>17.612156795742742</v>
      </c>
      <c r="BM25" s="115">
        <f>+BQ46</f>
        <v>-1.0666354939956286</v>
      </c>
      <c r="BS25" s="69">
        <v>6</v>
      </c>
      <c r="BT25" s="69">
        <f t="shared" si="6"/>
        <v>25.9</v>
      </c>
      <c r="BU25" s="69">
        <f t="shared" si="7"/>
        <v>0</v>
      </c>
      <c r="BV25" s="115">
        <f>+BY46</f>
        <v>25.735574652938919</v>
      </c>
      <c r="BW25" s="115">
        <f>+CA46</f>
        <v>-2.114474386623086</v>
      </c>
      <c r="CC25" s="69">
        <v>6</v>
      </c>
      <c r="CD25" s="69">
        <f t="shared" si="8"/>
        <v>33.32</v>
      </c>
      <c r="CE25" s="69">
        <f t="shared" si="9"/>
        <v>-4</v>
      </c>
      <c r="CF25" s="115">
        <f>+CI46</f>
        <v>32.918029400188217</v>
      </c>
      <c r="CG25" s="115">
        <f>+CK46</f>
        <v>-1.5060898635741367</v>
      </c>
      <c r="CN25" s="69">
        <v>6</v>
      </c>
      <c r="CO25" s="69">
        <f t="shared" si="10"/>
        <v>24.9</v>
      </c>
      <c r="CP25" s="69">
        <f t="shared" si="11"/>
        <v>0</v>
      </c>
      <c r="CQ25" s="115">
        <f>+CT46</f>
        <v>24.391889063713471</v>
      </c>
      <c r="CR25" s="115">
        <f>+CV46</f>
        <v>-4.3058044504950175</v>
      </c>
      <c r="CX25" s="69">
        <v>6</v>
      </c>
      <c r="CY25" s="69">
        <f t="shared" si="12"/>
        <v>16.2</v>
      </c>
      <c r="CZ25" s="69">
        <f t="shared" si="13"/>
        <v>-7</v>
      </c>
      <c r="DA25" s="115">
        <f>+DD46</f>
        <v>16.16212614239301</v>
      </c>
      <c r="DB25" s="115">
        <f>+DF46</f>
        <v>-0.6950928709573041</v>
      </c>
      <c r="DH25" s="69">
        <v>6</v>
      </c>
      <c r="DI25" s="69">
        <f t="shared" si="14"/>
        <v>13.4</v>
      </c>
      <c r="DJ25" s="69">
        <f t="shared" si="15"/>
        <v>-10</v>
      </c>
      <c r="DK25" s="115">
        <f>+DN46</f>
        <v>12.979003721429054</v>
      </c>
      <c r="DL25" s="115">
        <f>+DP46</f>
        <v>-1.0784914526772331</v>
      </c>
      <c r="DR25" s="69">
        <v>6</v>
      </c>
      <c r="DS25" s="69">
        <f t="shared" si="16"/>
        <v>20.02</v>
      </c>
      <c r="DT25" s="69">
        <f t="shared" si="17"/>
        <v>0</v>
      </c>
      <c r="DU25" s="115">
        <f>+DX46</f>
        <v>19.786160162573111</v>
      </c>
      <c r="DV25" s="115">
        <f>+DZ46</f>
        <v>-2.8324284313788421</v>
      </c>
    </row>
    <row r="26" spans="1:126" x14ac:dyDescent="0.25">
      <c r="A26" s="69">
        <v>7</v>
      </c>
      <c r="B26" s="69">
        <f t="shared" si="18"/>
        <v>0</v>
      </c>
      <c r="C26" s="69">
        <f t="shared" si="18"/>
        <v>0</v>
      </c>
      <c r="D26" s="115"/>
      <c r="E26" s="115"/>
      <c r="K26" s="69">
        <v>7</v>
      </c>
      <c r="L26" s="69">
        <f t="shared" si="19"/>
        <v>0</v>
      </c>
      <c r="M26" s="69">
        <f t="shared" si="19"/>
        <v>0</v>
      </c>
      <c r="N26" s="115"/>
      <c r="O26" s="115"/>
      <c r="T26" s="47"/>
      <c r="U26" s="69">
        <v>7</v>
      </c>
      <c r="V26" s="69">
        <f t="shared" si="20"/>
        <v>15.85</v>
      </c>
      <c r="W26" s="69">
        <f t="shared" si="20"/>
        <v>0</v>
      </c>
      <c r="X26" s="115">
        <f>+AA48</f>
        <v>15.308114132214271</v>
      </c>
      <c r="Y26" s="115">
        <f>+AC48</f>
        <v>-2.99019019071079</v>
      </c>
      <c r="AD26" s="47"/>
      <c r="AE26" s="69">
        <v>7</v>
      </c>
      <c r="AF26" s="69">
        <f t="shared" si="21"/>
        <v>0</v>
      </c>
      <c r="AG26" s="69">
        <f t="shared" si="21"/>
        <v>0</v>
      </c>
      <c r="AH26" s="115"/>
      <c r="AI26" s="115"/>
      <c r="AO26" s="69">
        <v>7</v>
      </c>
      <c r="AP26" s="69">
        <f t="shared" si="0"/>
        <v>0</v>
      </c>
      <c r="AQ26" s="69">
        <f t="shared" si="1"/>
        <v>0</v>
      </c>
      <c r="AR26" s="115"/>
      <c r="AS26" s="115"/>
      <c r="AY26" s="69">
        <v>7</v>
      </c>
      <c r="AZ26" s="69">
        <f t="shared" si="2"/>
        <v>34.549999999999997</v>
      </c>
      <c r="BA26" s="69">
        <f t="shared" si="3"/>
        <v>0</v>
      </c>
      <c r="BB26" s="115">
        <f>+BE48</f>
        <v>34.105136318008242</v>
      </c>
      <c r="BC26" s="115">
        <f>+BG48</f>
        <v>-3.8467324495304984</v>
      </c>
      <c r="BI26" s="69">
        <v>7</v>
      </c>
      <c r="BJ26" s="69">
        <f t="shared" si="4"/>
        <v>18.38</v>
      </c>
      <c r="BK26" s="69">
        <f t="shared" si="5"/>
        <v>0</v>
      </c>
      <c r="BL26" s="115">
        <f>+BO48</f>
        <v>18.27195788961042</v>
      </c>
      <c r="BM26" s="115">
        <f>+BQ48</f>
        <v>-1.2311423830034025</v>
      </c>
      <c r="BS26" s="69">
        <v>7</v>
      </c>
      <c r="BT26" s="69">
        <f t="shared" si="6"/>
        <v>0</v>
      </c>
      <c r="BU26" s="69">
        <f t="shared" si="7"/>
        <v>0</v>
      </c>
      <c r="BV26" s="115"/>
      <c r="BW26" s="115"/>
      <c r="CC26" s="69">
        <v>7</v>
      </c>
      <c r="CD26" s="69">
        <f t="shared" si="8"/>
        <v>49.3</v>
      </c>
      <c r="CE26" s="69">
        <f t="shared" si="9"/>
        <v>0</v>
      </c>
      <c r="CF26" s="115">
        <f>+CI48</f>
        <v>48.859102923340203</v>
      </c>
      <c r="CG26" s="115">
        <f>+CK48</f>
        <v>-2.6207983140052589</v>
      </c>
      <c r="CN26" s="69">
        <v>7</v>
      </c>
      <c r="CO26" s="69">
        <f t="shared" si="10"/>
        <v>32.36</v>
      </c>
      <c r="CP26" s="69">
        <f t="shared" ref="CP26:CP32" si="22">+U9</f>
        <v>0</v>
      </c>
      <c r="CQ26" s="115">
        <f>+CT48</f>
        <v>31.851889063713472</v>
      </c>
      <c r="CR26" s="115">
        <f>+CV48</f>
        <v>-4.3058044504950175</v>
      </c>
      <c r="CX26" s="69">
        <v>7</v>
      </c>
      <c r="CY26" s="69">
        <f t="shared" si="12"/>
        <v>21</v>
      </c>
      <c r="CZ26" s="69">
        <f t="shared" si="13"/>
        <v>-4</v>
      </c>
      <c r="DA26" s="115">
        <f>+DD48</f>
        <v>20.926347670271355</v>
      </c>
      <c r="DB26" s="115">
        <f>+DF48</f>
        <v>-1.2800657193020122</v>
      </c>
      <c r="DH26" s="69">
        <v>7</v>
      </c>
      <c r="DI26" s="69">
        <f t="shared" si="14"/>
        <v>16.8</v>
      </c>
      <c r="DJ26" s="69">
        <f t="shared" si="15"/>
        <v>0</v>
      </c>
      <c r="DK26" s="115">
        <f>+DN48</f>
        <v>16.327350081670563</v>
      </c>
      <c r="DL26" s="115">
        <f>+DP48</f>
        <v>-1.6688952567447963</v>
      </c>
      <c r="DR26" s="69">
        <v>7</v>
      </c>
      <c r="DS26" s="69">
        <f t="shared" si="16"/>
        <v>0</v>
      </c>
      <c r="DT26" s="69">
        <f t="shared" si="17"/>
        <v>0</v>
      </c>
      <c r="DU26" s="115"/>
      <c r="DV26" s="115"/>
    </row>
    <row r="27" spans="1:126" x14ac:dyDescent="0.25">
      <c r="A27" s="69">
        <v>8</v>
      </c>
      <c r="B27" s="69">
        <f t="shared" si="18"/>
        <v>0</v>
      </c>
      <c r="C27" s="69">
        <f t="shared" si="18"/>
        <v>0</v>
      </c>
      <c r="D27" s="115"/>
      <c r="E27" s="115"/>
      <c r="K27" s="69">
        <v>8</v>
      </c>
      <c r="L27" s="69">
        <f t="shared" si="19"/>
        <v>0</v>
      </c>
      <c r="M27" s="69">
        <f t="shared" si="19"/>
        <v>0</v>
      </c>
      <c r="N27" s="115"/>
      <c r="O27" s="115"/>
      <c r="T27" s="47"/>
      <c r="U27" s="69">
        <v>8</v>
      </c>
      <c r="V27" s="69">
        <f t="shared" si="20"/>
        <v>0</v>
      </c>
      <c r="W27" s="69">
        <f t="shared" si="20"/>
        <v>0</v>
      </c>
      <c r="X27" s="115"/>
      <c r="Y27" s="115"/>
      <c r="AD27" s="47"/>
      <c r="AE27" s="69">
        <v>8</v>
      </c>
      <c r="AF27" s="69">
        <f t="shared" si="21"/>
        <v>0</v>
      </c>
      <c r="AG27" s="69">
        <f t="shared" si="21"/>
        <v>0</v>
      </c>
      <c r="AH27" s="115"/>
      <c r="AI27" s="115"/>
      <c r="AO27" s="69">
        <v>8</v>
      </c>
      <c r="AP27" s="69">
        <f t="shared" si="0"/>
        <v>0</v>
      </c>
      <c r="AQ27" s="69">
        <f t="shared" si="1"/>
        <v>0</v>
      </c>
      <c r="AR27" s="115"/>
      <c r="AS27" s="115"/>
      <c r="AY27" s="69">
        <v>8</v>
      </c>
      <c r="AZ27" s="69">
        <f t="shared" si="2"/>
        <v>0</v>
      </c>
      <c r="BA27" s="69">
        <f t="shared" si="3"/>
        <v>0</v>
      </c>
      <c r="BB27" s="115"/>
      <c r="BC27" s="115"/>
      <c r="BI27" s="69">
        <v>8</v>
      </c>
      <c r="BJ27" s="69">
        <f t="shared" si="4"/>
        <v>0</v>
      </c>
      <c r="BK27" s="69">
        <f t="shared" si="5"/>
        <v>0</v>
      </c>
      <c r="BL27" s="115"/>
      <c r="BM27" s="115"/>
      <c r="BS27" s="69">
        <v>8</v>
      </c>
      <c r="BT27" s="69">
        <f t="shared" si="6"/>
        <v>0</v>
      </c>
      <c r="BU27" s="69">
        <f t="shared" si="7"/>
        <v>0</v>
      </c>
      <c r="BV27" s="115"/>
      <c r="BW27" s="115"/>
      <c r="CC27" s="69">
        <v>8</v>
      </c>
      <c r="CD27" s="69">
        <f t="shared" si="8"/>
        <v>0</v>
      </c>
      <c r="CE27" s="69">
        <f t="shared" si="9"/>
        <v>0</v>
      </c>
      <c r="CF27" s="115"/>
      <c r="CG27" s="115"/>
      <c r="CN27" s="69">
        <v>8</v>
      </c>
      <c r="CO27" s="69">
        <f t="shared" si="10"/>
        <v>0</v>
      </c>
      <c r="CP27" s="69">
        <f t="shared" si="22"/>
        <v>0</v>
      </c>
      <c r="CQ27" s="115"/>
      <c r="CR27" s="115"/>
      <c r="CX27" s="69">
        <v>8</v>
      </c>
      <c r="CY27" s="69">
        <f t="shared" si="12"/>
        <v>26.1</v>
      </c>
      <c r="CZ27" s="69">
        <f t="shared" si="13"/>
        <v>0</v>
      </c>
      <c r="DA27" s="115">
        <f>+DD50</f>
        <v>26.013924326596459</v>
      </c>
      <c r="DB27" s="115">
        <f>+DF50</f>
        <v>-1.6358237353970513</v>
      </c>
      <c r="DH27" s="69">
        <v>8</v>
      </c>
      <c r="DI27" s="69">
        <f t="shared" si="14"/>
        <v>22.45</v>
      </c>
      <c r="DJ27" s="69">
        <f t="shared" si="15"/>
        <v>-4</v>
      </c>
      <c r="DK27" s="115">
        <f>+DN50</f>
        <v>21.977350081670561</v>
      </c>
      <c r="DL27" s="115">
        <f>+DP50</f>
        <v>-1.6688952567447963</v>
      </c>
      <c r="DR27" s="69">
        <v>8</v>
      </c>
      <c r="DS27" s="69">
        <f t="shared" si="16"/>
        <v>0</v>
      </c>
      <c r="DT27" s="69">
        <f t="shared" si="17"/>
        <v>0</v>
      </c>
      <c r="DU27" s="115"/>
      <c r="DV27" s="115"/>
    </row>
    <row r="28" spans="1:126" x14ac:dyDescent="0.25">
      <c r="A28" s="69">
        <v>9</v>
      </c>
      <c r="B28" s="69">
        <f t="shared" si="18"/>
        <v>0</v>
      </c>
      <c r="C28" s="69">
        <f t="shared" si="18"/>
        <v>0</v>
      </c>
      <c r="D28" s="115"/>
      <c r="E28" s="115"/>
      <c r="K28" s="69">
        <v>9</v>
      </c>
      <c r="L28" s="69">
        <f t="shared" si="19"/>
        <v>0</v>
      </c>
      <c r="M28" s="69">
        <f t="shared" si="19"/>
        <v>0</v>
      </c>
      <c r="N28" s="115"/>
      <c r="O28" s="115"/>
      <c r="T28" s="47"/>
      <c r="U28" s="69">
        <v>9</v>
      </c>
      <c r="V28" s="69">
        <f t="shared" si="20"/>
        <v>0</v>
      </c>
      <c r="W28" s="69">
        <f t="shared" si="20"/>
        <v>0</v>
      </c>
      <c r="X28" s="115"/>
      <c r="Y28" s="115"/>
      <c r="AD28" s="47"/>
      <c r="AE28" s="69">
        <v>9</v>
      </c>
      <c r="AF28" s="69">
        <f t="shared" si="21"/>
        <v>0</v>
      </c>
      <c r="AG28" s="69">
        <f t="shared" si="21"/>
        <v>0</v>
      </c>
      <c r="AH28" s="115"/>
      <c r="AI28" s="115"/>
      <c r="AO28" s="69">
        <v>9</v>
      </c>
      <c r="AP28" s="69">
        <f t="shared" si="0"/>
        <v>0</v>
      </c>
      <c r="AQ28" s="69">
        <f t="shared" si="1"/>
        <v>0</v>
      </c>
      <c r="AR28" s="115"/>
      <c r="AS28" s="115"/>
      <c r="AY28" s="69">
        <v>9</v>
      </c>
      <c r="AZ28" s="69">
        <f t="shared" si="2"/>
        <v>0</v>
      </c>
      <c r="BA28" s="69">
        <f t="shared" si="3"/>
        <v>0</v>
      </c>
      <c r="BB28" s="115"/>
      <c r="BC28" s="115"/>
      <c r="BI28" s="69">
        <v>9</v>
      </c>
      <c r="BJ28" s="69">
        <f t="shared" si="4"/>
        <v>0</v>
      </c>
      <c r="BK28" s="69">
        <f t="shared" si="5"/>
        <v>0</v>
      </c>
      <c r="BL28" s="115"/>
      <c r="BM28" s="115"/>
      <c r="BS28" s="69">
        <v>9</v>
      </c>
      <c r="BT28" s="69">
        <f t="shared" si="6"/>
        <v>0</v>
      </c>
      <c r="BU28" s="69">
        <f t="shared" si="7"/>
        <v>0</v>
      </c>
      <c r="BV28" s="115"/>
      <c r="BW28" s="115"/>
      <c r="CC28" s="69">
        <v>9</v>
      </c>
      <c r="CD28" s="69">
        <f t="shared" si="8"/>
        <v>0</v>
      </c>
      <c r="CE28" s="69">
        <f t="shared" si="9"/>
        <v>0</v>
      </c>
      <c r="CF28" s="115"/>
      <c r="CG28" s="115"/>
      <c r="CN28" s="69">
        <v>9</v>
      </c>
      <c r="CO28" s="69">
        <f t="shared" si="10"/>
        <v>0</v>
      </c>
      <c r="CP28" s="69">
        <f t="shared" si="22"/>
        <v>0</v>
      </c>
      <c r="CQ28" s="115"/>
      <c r="CR28" s="115"/>
      <c r="CX28" s="69">
        <v>9</v>
      </c>
      <c r="CY28" s="69">
        <f t="shared" si="12"/>
        <v>0</v>
      </c>
      <c r="CZ28" s="69">
        <f t="shared" si="13"/>
        <v>0</v>
      </c>
      <c r="DA28" s="115"/>
      <c r="DB28" s="115"/>
      <c r="DH28" s="69">
        <v>9</v>
      </c>
      <c r="DI28" s="69">
        <f t="shared" si="14"/>
        <v>29.13</v>
      </c>
      <c r="DJ28" s="69">
        <f t="shared" si="15"/>
        <v>0</v>
      </c>
      <c r="DK28" s="115">
        <f>+DN52</f>
        <v>28.641077937406187</v>
      </c>
      <c r="DL28" s="115">
        <f>+DP52</f>
        <v>-2.1348685013555535</v>
      </c>
      <c r="DR28" s="69">
        <v>9</v>
      </c>
      <c r="DS28" s="69">
        <f t="shared" si="16"/>
        <v>0</v>
      </c>
      <c r="DT28" s="69">
        <f t="shared" si="17"/>
        <v>0</v>
      </c>
      <c r="DU28" s="115"/>
      <c r="DV28" s="115"/>
    </row>
    <row r="29" spans="1:126" x14ac:dyDescent="0.25">
      <c r="A29" s="69">
        <v>10</v>
      </c>
      <c r="B29" s="69">
        <f t="shared" si="18"/>
        <v>0</v>
      </c>
      <c r="C29" s="69">
        <f t="shared" si="18"/>
        <v>0</v>
      </c>
      <c r="D29" s="115"/>
      <c r="E29" s="115"/>
      <c r="K29" s="69">
        <v>10</v>
      </c>
      <c r="L29" s="69">
        <f t="shared" si="19"/>
        <v>0</v>
      </c>
      <c r="M29" s="69">
        <f t="shared" si="19"/>
        <v>0</v>
      </c>
      <c r="N29" s="115"/>
      <c r="O29" s="115"/>
      <c r="T29" s="47"/>
      <c r="U29" s="69">
        <v>10</v>
      </c>
      <c r="V29" s="69">
        <f t="shared" si="20"/>
        <v>0</v>
      </c>
      <c r="W29" s="69">
        <f t="shared" si="20"/>
        <v>0</v>
      </c>
      <c r="X29" s="115"/>
      <c r="Y29" s="115"/>
      <c r="AD29" s="47"/>
      <c r="AE29" s="69">
        <v>10</v>
      </c>
      <c r="AF29" s="69">
        <f t="shared" si="21"/>
        <v>0</v>
      </c>
      <c r="AG29" s="69">
        <f t="shared" si="21"/>
        <v>0</v>
      </c>
      <c r="AH29" s="115"/>
      <c r="AI29" s="115"/>
      <c r="AO29" s="69">
        <v>10</v>
      </c>
      <c r="AP29" s="69">
        <f t="shared" si="0"/>
        <v>0</v>
      </c>
      <c r="AQ29" s="69">
        <f t="shared" si="1"/>
        <v>0</v>
      </c>
      <c r="AR29" s="115"/>
      <c r="AS29" s="115"/>
      <c r="AY29" s="69">
        <v>10</v>
      </c>
      <c r="AZ29" s="69">
        <f t="shared" si="2"/>
        <v>0</v>
      </c>
      <c r="BA29" s="69">
        <f t="shared" si="3"/>
        <v>0</v>
      </c>
      <c r="BB29" s="115"/>
      <c r="BC29" s="115"/>
      <c r="BI29" s="69">
        <v>10</v>
      </c>
      <c r="BJ29" s="69">
        <f t="shared" si="4"/>
        <v>0</v>
      </c>
      <c r="BK29" s="69">
        <f t="shared" si="5"/>
        <v>0</v>
      </c>
      <c r="BL29" s="115"/>
      <c r="BM29" s="115"/>
      <c r="BS29" s="69">
        <v>10</v>
      </c>
      <c r="BT29" s="69">
        <f t="shared" si="6"/>
        <v>0</v>
      </c>
      <c r="BU29" s="69">
        <f t="shared" si="7"/>
        <v>0</v>
      </c>
      <c r="BV29" s="115"/>
      <c r="BW29" s="115"/>
      <c r="CC29" s="69">
        <v>10</v>
      </c>
      <c r="CD29" s="69">
        <f t="shared" si="8"/>
        <v>0</v>
      </c>
      <c r="CE29" s="69">
        <f t="shared" si="9"/>
        <v>0</v>
      </c>
      <c r="CF29" s="115"/>
      <c r="CG29" s="115"/>
      <c r="CN29" s="69">
        <v>10</v>
      </c>
      <c r="CO29" s="69">
        <f t="shared" si="10"/>
        <v>0</v>
      </c>
      <c r="CP29" s="69">
        <f t="shared" si="22"/>
        <v>0</v>
      </c>
      <c r="CQ29" s="115"/>
      <c r="CR29" s="115"/>
      <c r="CX29" s="69">
        <v>10</v>
      </c>
      <c r="CY29" s="69">
        <f t="shared" si="12"/>
        <v>0</v>
      </c>
      <c r="CZ29" s="69">
        <f t="shared" si="13"/>
        <v>0</v>
      </c>
      <c r="DA29" s="115"/>
      <c r="DB29" s="115"/>
      <c r="DH29" s="69">
        <v>10</v>
      </c>
      <c r="DI29" s="69">
        <f t="shared" si="14"/>
        <v>0</v>
      </c>
      <c r="DJ29" s="69">
        <f t="shared" si="15"/>
        <v>0</v>
      </c>
      <c r="DK29" s="115"/>
      <c r="DL29" s="115"/>
      <c r="DR29" s="69">
        <v>10</v>
      </c>
      <c r="DS29" s="69">
        <f t="shared" si="16"/>
        <v>0</v>
      </c>
      <c r="DT29" s="69">
        <f t="shared" si="17"/>
        <v>0</v>
      </c>
      <c r="DU29" s="115"/>
      <c r="DV29" s="115"/>
    </row>
    <row r="30" spans="1:126" x14ac:dyDescent="0.25">
      <c r="A30" s="69">
        <v>11</v>
      </c>
      <c r="B30" s="69">
        <f t="shared" si="18"/>
        <v>16.8</v>
      </c>
      <c r="C30" s="69">
        <f t="shared" si="18"/>
        <v>-14.5</v>
      </c>
      <c r="D30" s="115"/>
      <c r="E30" s="115"/>
      <c r="K30" s="69">
        <v>11</v>
      </c>
      <c r="L30" s="69">
        <f t="shared" si="19"/>
        <v>8.2799999999999994</v>
      </c>
      <c r="M30" s="69">
        <f t="shared" si="19"/>
        <v>-17.25</v>
      </c>
      <c r="N30" s="115"/>
      <c r="O30" s="115"/>
      <c r="T30" s="47"/>
      <c r="U30" s="69">
        <v>11</v>
      </c>
      <c r="V30" s="69">
        <f t="shared" si="20"/>
        <v>15.85</v>
      </c>
      <c r="W30" s="69">
        <f t="shared" si="20"/>
        <v>-21.5</v>
      </c>
      <c r="X30" s="115"/>
      <c r="Y30" s="115"/>
      <c r="AD30" s="47"/>
      <c r="AE30" s="69">
        <v>11</v>
      </c>
      <c r="AF30" s="69">
        <f t="shared" si="21"/>
        <v>9.5500000000000007</v>
      </c>
      <c r="AG30" s="69">
        <f t="shared" si="21"/>
        <v>-13.5</v>
      </c>
      <c r="AH30" s="115"/>
      <c r="AI30" s="115"/>
      <c r="AO30" s="69">
        <v>11</v>
      </c>
      <c r="AP30" s="69">
        <f t="shared" si="0"/>
        <v>19.5</v>
      </c>
      <c r="AQ30" s="69">
        <f t="shared" si="1"/>
        <v>-5.666666666666667</v>
      </c>
      <c r="AR30" s="115"/>
      <c r="AS30" s="115"/>
      <c r="AY30" s="69">
        <v>11</v>
      </c>
      <c r="AZ30" s="69">
        <f t="shared" si="2"/>
        <v>34.549999999999997</v>
      </c>
      <c r="BA30" s="69">
        <f t="shared" si="3"/>
        <v>-9</v>
      </c>
      <c r="BB30" s="115"/>
      <c r="BC30" s="115"/>
      <c r="BI30" s="69">
        <v>11</v>
      </c>
      <c r="BJ30" s="69">
        <f t="shared" si="4"/>
        <v>18.38</v>
      </c>
      <c r="BK30" s="69">
        <f t="shared" si="5"/>
        <v>-7.6</v>
      </c>
      <c r="BL30" s="115"/>
      <c r="BM30" s="115"/>
      <c r="BS30" s="69">
        <v>11</v>
      </c>
      <c r="BT30" s="69">
        <f t="shared" si="6"/>
        <v>25.9</v>
      </c>
      <c r="BU30" s="69">
        <f t="shared" si="7"/>
        <v>-5.5</v>
      </c>
      <c r="BV30" s="115"/>
      <c r="BW30" s="115"/>
      <c r="CC30" s="69">
        <v>11</v>
      </c>
      <c r="CD30" s="69">
        <f t="shared" si="8"/>
        <v>49.3</v>
      </c>
      <c r="CE30" s="69">
        <f t="shared" si="9"/>
        <v>-7.6</v>
      </c>
      <c r="CF30" s="115"/>
      <c r="CG30" s="115"/>
      <c r="CN30" s="69">
        <v>11</v>
      </c>
      <c r="CO30" s="69">
        <f t="shared" si="10"/>
        <v>32.36</v>
      </c>
      <c r="CP30" s="69">
        <f>+U13</f>
        <v>-11.8</v>
      </c>
      <c r="CQ30" s="115"/>
      <c r="CR30" s="115"/>
      <c r="CX30" s="69">
        <v>11</v>
      </c>
      <c r="CY30" s="69">
        <f t="shared" si="12"/>
        <v>26.1</v>
      </c>
      <c r="CZ30" s="69">
        <f t="shared" si="13"/>
        <v>-3.4</v>
      </c>
      <c r="DA30" s="115"/>
      <c r="DB30" s="115"/>
      <c r="DH30" s="69">
        <v>11</v>
      </c>
      <c r="DI30" s="69">
        <f t="shared" si="14"/>
        <v>29.13</v>
      </c>
      <c r="DJ30" s="69">
        <f t="shared" si="15"/>
        <v>-21.4</v>
      </c>
      <c r="DK30" s="115"/>
      <c r="DL30" s="115"/>
      <c r="DR30" s="69">
        <v>11</v>
      </c>
      <c r="DS30" s="69">
        <f t="shared" si="16"/>
        <v>20.02</v>
      </c>
      <c r="DT30" s="69">
        <f t="shared" si="17"/>
        <v>-8.25</v>
      </c>
      <c r="DU30" s="115"/>
      <c r="DV30" s="115"/>
    </row>
    <row r="31" spans="1:126" x14ac:dyDescent="0.25">
      <c r="A31" s="69">
        <v>12</v>
      </c>
      <c r="B31" s="69" t="str">
        <f t="shared" si="18"/>
        <v>Longitud</v>
      </c>
      <c r="C31" s="69" t="str">
        <f t="shared" si="18"/>
        <v>Angulo</v>
      </c>
      <c r="D31" s="115"/>
      <c r="E31" s="115"/>
      <c r="K31" s="69">
        <v>12</v>
      </c>
      <c r="L31" s="69">
        <f t="shared" si="19"/>
        <v>0</v>
      </c>
      <c r="M31" s="69">
        <f t="shared" si="19"/>
        <v>0</v>
      </c>
      <c r="N31" s="115"/>
      <c r="O31" s="115"/>
      <c r="T31" s="47"/>
      <c r="U31" s="69">
        <v>12</v>
      </c>
      <c r="V31" s="69">
        <f t="shared" si="20"/>
        <v>0</v>
      </c>
      <c r="W31" s="69">
        <f t="shared" si="20"/>
        <v>0</v>
      </c>
      <c r="X31" s="115"/>
      <c r="Y31" s="115"/>
      <c r="AD31" s="47"/>
      <c r="AE31" s="69">
        <v>12</v>
      </c>
      <c r="AF31" s="69">
        <f t="shared" si="21"/>
        <v>0</v>
      </c>
      <c r="AG31" s="69">
        <f t="shared" si="21"/>
        <v>0</v>
      </c>
      <c r="AH31" s="115"/>
      <c r="AI31" s="115"/>
      <c r="AO31" s="69">
        <v>12</v>
      </c>
      <c r="AP31" s="69">
        <f t="shared" si="0"/>
        <v>0</v>
      </c>
      <c r="AQ31" s="69">
        <f t="shared" si="1"/>
        <v>0</v>
      </c>
      <c r="AR31" s="115"/>
      <c r="AS31" s="115"/>
      <c r="AY31" s="69">
        <v>12</v>
      </c>
      <c r="AZ31" s="69">
        <f t="shared" si="2"/>
        <v>0</v>
      </c>
      <c r="BA31" s="69">
        <f t="shared" si="3"/>
        <v>0</v>
      </c>
      <c r="BB31" s="115"/>
      <c r="BC31" s="115"/>
      <c r="BI31" s="69">
        <v>12</v>
      </c>
      <c r="BJ31" s="69">
        <f t="shared" si="4"/>
        <v>0</v>
      </c>
      <c r="BK31" s="69">
        <f t="shared" si="5"/>
        <v>0</v>
      </c>
      <c r="BL31" s="115"/>
      <c r="BM31" s="115"/>
      <c r="BS31" s="69">
        <v>12</v>
      </c>
      <c r="BT31" s="69">
        <f t="shared" si="6"/>
        <v>0</v>
      </c>
      <c r="BU31" s="69">
        <f t="shared" si="7"/>
        <v>0</v>
      </c>
      <c r="BV31" s="115"/>
      <c r="BW31" s="115"/>
      <c r="CC31" s="69">
        <v>12</v>
      </c>
      <c r="CD31" s="69">
        <f t="shared" si="8"/>
        <v>0</v>
      </c>
      <c r="CE31" s="69">
        <f t="shared" si="9"/>
        <v>0</v>
      </c>
      <c r="CF31" s="115"/>
      <c r="CG31" s="115"/>
      <c r="CN31" s="69">
        <v>12</v>
      </c>
      <c r="CO31" s="69">
        <f t="shared" si="10"/>
        <v>0</v>
      </c>
      <c r="CP31" s="69">
        <f t="shared" si="22"/>
        <v>0</v>
      </c>
      <c r="CQ31" s="115"/>
      <c r="CR31" s="115"/>
      <c r="CX31" s="69">
        <v>12</v>
      </c>
      <c r="CY31" s="69">
        <f t="shared" si="12"/>
        <v>0</v>
      </c>
      <c r="CZ31" s="69">
        <f t="shared" si="13"/>
        <v>0</v>
      </c>
      <c r="DA31" s="115"/>
      <c r="DB31" s="115"/>
      <c r="DH31" s="69">
        <v>12</v>
      </c>
      <c r="DI31" s="69">
        <f t="shared" si="14"/>
        <v>0</v>
      </c>
      <c r="DJ31" s="69">
        <f t="shared" si="15"/>
        <v>0</v>
      </c>
      <c r="DK31" s="115"/>
      <c r="DL31" s="115"/>
      <c r="DR31" s="69">
        <v>12</v>
      </c>
      <c r="DS31" s="69">
        <f t="shared" si="16"/>
        <v>0</v>
      </c>
      <c r="DT31" s="69">
        <f t="shared" si="17"/>
        <v>0</v>
      </c>
      <c r="DU31" s="115"/>
      <c r="DV31" s="115"/>
    </row>
    <row r="32" spans="1:126" x14ac:dyDescent="0.25">
      <c r="A32" s="69">
        <v>13</v>
      </c>
      <c r="B32" s="69">
        <f t="shared" si="18"/>
        <v>15.402307692307694</v>
      </c>
      <c r="C32" s="69">
        <f t="shared" si="18"/>
        <v>-6.8290293040293042</v>
      </c>
      <c r="D32" s="115"/>
      <c r="E32" s="115"/>
      <c r="K32" s="69">
        <v>13</v>
      </c>
      <c r="L32" s="69">
        <f t="shared" si="19"/>
        <v>0</v>
      </c>
      <c r="M32" s="69">
        <f t="shared" si="19"/>
        <v>0</v>
      </c>
      <c r="N32" s="115"/>
      <c r="O32" s="115"/>
      <c r="T32" s="47"/>
      <c r="U32" s="69">
        <v>13</v>
      </c>
      <c r="V32" s="69">
        <f t="shared" si="20"/>
        <v>0</v>
      </c>
      <c r="W32" s="69">
        <f t="shared" si="20"/>
        <v>0</v>
      </c>
      <c r="X32" s="115"/>
      <c r="Y32" s="115"/>
      <c r="AD32" s="47"/>
      <c r="AE32" s="69">
        <v>13</v>
      </c>
      <c r="AF32" s="69">
        <f t="shared" si="21"/>
        <v>0</v>
      </c>
      <c r="AG32" s="69">
        <f t="shared" si="21"/>
        <v>0</v>
      </c>
      <c r="AH32" s="115"/>
      <c r="AI32" s="115"/>
      <c r="AO32" s="69">
        <v>13</v>
      </c>
      <c r="AP32" s="69">
        <f t="shared" si="0"/>
        <v>0</v>
      </c>
      <c r="AQ32" s="69">
        <f t="shared" si="1"/>
        <v>0</v>
      </c>
      <c r="AR32" s="115"/>
      <c r="AS32" s="115"/>
      <c r="AY32" s="69">
        <v>13</v>
      </c>
      <c r="AZ32" s="69">
        <f t="shared" si="2"/>
        <v>0</v>
      </c>
      <c r="BA32" s="69">
        <f t="shared" si="3"/>
        <v>0</v>
      </c>
      <c r="BB32" s="115"/>
      <c r="BC32" s="115"/>
      <c r="BI32" s="69">
        <v>13</v>
      </c>
      <c r="BJ32" s="69">
        <f t="shared" si="4"/>
        <v>0</v>
      </c>
      <c r="BK32" s="69">
        <f t="shared" si="5"/>
        <v>0</v>
      </c>
      <c r="BL32" s="115"/>
      <c r="BM32" s="115"/>
      <c r="BS32" s="69">
        <v>13</v>
      </c>
      <c r="BT32" s="69">
        <f t="shared" si="6"/>
        <v>0</v>
      </c>
      <c r="BU32" s="69">
        <f t="shared" si="7"/>
        <v>0</v>
      </c>
      <c r="BV32" s="115"/>
      <c r="BW32" s="115"/>
      <c r="CC32" s="69">
        <v>13</v>
      </c>
      <c r="CD32" s="69">
        <f t="shared" si="8"/>
        <v>0</v>
      </c>
      <c r="CE32" s="69">
        <f t="shared" si="9"/>
        <v>0</v>
      </c>
      <c r="CF32" s="115"/>
      <c r="CG32" s="115"/>
      <c r="CN32" s="69">
        <v>13</v>
      </c>
      <c r="CO32" s="69">
        <f t="shared" si="10"/>
        <v>0</v>
      </c>
      <c r="CP32" s="69">
        <f t="shared" si="22"/>
        <v>0</v>
      </c>
      <c r="CQ32" s="115"/>
      <c r="CR32" s="115"/>
      <c r="CX32" s="69">
        <v>13</v>
      </c>
      <c r="CY32" s="69">
        <f t="shared" si="12"/>
        <v>0</v>
      </c>
      <c r="CZ32" s="69">
        <f t="shared" si="13"/>
        <v>0</v>
      </c>
      <c r="DA32" s="115"/>
      <c r="DB32" s="115"/>
      <c r="DH32" s="69">
        <v>13</v>
      </c>
      <c r="DI32" s="69">
        <f t="shared" si="14"/>
        <v>0</v>
      </c>
      <c r="DJ32" s="69">
        <f t="shared" si="15"/>
        <v>0</v>
      </c>
      <c r="DK32" s="115"/>
      <c r="DL32" s="115"/>
      <c r="DR32" s="69">
        <v>13</v>
      </c>
      <c r="DS32" s="69">
        <f t="shared" si="16"/>
        <v>0</v>
      </c>
      <c r="DT32" s="69">
        <f t="shared" si="17"/>
        <v>0</v>
      </c>
      <c r="DU32" s="115"/>
      <c r="DV32" s="115"/>
    </row>
    <row r="33" spans="1:130" x14ac:dyDescent="0.25">
      <c r="A33" s="99"/>
      <c r="B33" s="99"/>
      <c r="C33" s="105"/>
      <c r="K33" s="99"/>
      <c r="L33" s="99"/>
      <c r="M33" s="105"/>
      <c r="T33" s="47"/>
      <c r="U33" s="99"/>
      <c r="V33" s="99"/>
      <c r="W33" s="105"/>
      <c r="AD33" s="47"/>
      <c r="AE33" s="99"/>
      <c r="AF33" s="99"/>
      <c r="AG33" s="105"/>
      <c r="AO33" s="99"/>
      <c r="AP33" s="99"/>
      <c r="AQ33" s="105"/>
      <c r="AY33" s="99"/>
      <c r="AZ33" s="99"/>
      <c r="BA33" s="105"/>
      <c r="BI33" s="99"/>
      <c r="BJ33" s="99"/>
      <c r="BK33" s="105"/>
      <c r="BS33" s="99"/>
      <c r="BT33" s="99"/>
      <c r="BU33" s="105"/>
      <c r="CC33" s="99"/>
      <c r="CD33" s="99"/>
      <c r="CE33" s="105"/>
      <c r="CN33" s="99"/>
      <c r="CO33" s="99"/>
      <c r="CP33" s="105"/>
      <c r="CX33" s="99"/>
      <c r="CY33" s="99"/>
      <c r="CZ33" s="105"/>
      <c r="DH33" s="99"/>
      <c r="DI33" s="99"/>
      <c r="DJ33" s="105"/>
      <c r="DR33" s="99"/>
      <c r="DS33" s="99"/>
      <c r="DT33" s="105"/>
    </row>
    <row r="34" spans="1:130" ht="120" x14ac:dyDescent="0.25">
      <c r="A34" s="103" t="s">
        <v>167</v>
      </c>
      <c r="B34" s="103" t="s">
        <v>169</v>
      </c>
      <c r="C34" s="103" t="s">
        <v>168</v>
      </c>
      <c r="D34" s="103" t="s">
        <v>165</v>
      </c>
      <c r="E34" s="103" t="s">
        <v>166</v>
      </c>
      <c r="F34" s="103" t="s">
        <v>153</v>
      </c>
      <c r="G34" s="103" t="s">
        <v>156</v>
      </c>
      <c r="H34" s="103" t="s">
        <v>154</v>
      </c>
      <c r="I34" s="103" t="s">
        <v>157</v>
      </c>
      <c r="K34" s="103" t="s">
        <v>167</v>
      </c>
      <c r="L34" s="103" t="s">
        <v>169</v>
      </c>
      <c r="M34" s="103" t="s">
        <v>168</v>
      </c>
      <c r="N34" s="103" t="s">
        <v>165</v>
      </c>
      <c r="O34" s="103" t="s">
        <v>166</v>
      </c>
      <c r="P34" s="103" t="s">
        <v>153</v>
      </c>
      <c r="Q34" s="103" t="s">
        <v>156</v>
      </c>
      <c r="R34" s="103" t="s">
        <v>154</v>
      </c>
      <c r="S34" s="103" t="s">
        <v>157</v>
      </c>
      <c r="U34" s="103" t="s">
        <v>167</v>
      </c>
      <c r="V34" s="103" t="s">
        <v>169</v>
      </c>
      <c r="W34" s="103" t="s">
        <v>168</v>
      </c>
      <c r="X34" s="103" t="s">
        <v>165</v>
      </c>
      <c r="Y34" s="103" t="s">
        <v>166</v>
      </c>
      <c r="Z34" s="103" t="s">
        <v>153</v>
      </c>
      <c r="AA34" s="103" t="s">
        <v>156</v>
      </c>
      <c r="AB34" s="103" t="s">
        <v>154</v>
      </c>
      <c r="AC34" s="103" t="s">
        <v>157</v>
      </c>
      <c r="AE34" s="103" t="s">
        <v>167</v>
      </c>
      <c r="AF34" s="103" t="s">
        <v>169</v>
      </c>
      <c r="AG34" s="103" t="s">
        <v>168</v>
      </c>
      <c r="AH34" s="103" t="s">
        <v>165</v>
      </c>
      <c r="AI34" s="103" t="s">
        <v>166</v>
      </c>
      <c r="AJ34" s="103" t="s">
        <v>153</v>
      </c>
      <c r="AK34" s="103" t="s">
        <v>156</v>
      </c>
      <c r="AL34" s="103" t="s">
        <v>154</v>
      </c>
      <c r="AM34" s="103" t="s">
        <v>157</v>
      </c>
      <c r="AO34" s="103" t="s">
        <v>167</v>
      </c>
      <c r="AP34" s="103" t="s">
        <v>169</v>
      </c>
      <c r="AQ34" s="103" t="s">
        <v>168</v>
      </c>
      <c r="AR34" s="103" t="s">
        <v>165</v>
      </c>
      <c r="AS34" s="103" t="s">
        <v>166</v>
      </c>
      <c r="AT34" s="103" t="s">
        <v>153</v>
      </c>
      <c r="AU34" s="103" t="s">
        <v>156</v>
      </c>
      <c r="AV34" s="103" t="s">
        <v>154</v>
      </c>
      <c r="AW34" s="103" t="s">
        <v>157</v>
      </c>
      <c r="AY34" s="103" t="s">
        <v>167</v>
      </c>
      <c r="AZ34" s="103" t="s">
        <v>169</v>
      </c>
      <c r="BA34" s="103" t="s">
        <v>168</v>
      </c>
      <c r="BB34" s="103" t="s">
        <v>165</v>
      </c>
      <c r="BC34" s="103" t="s">
        <v>166</v>
      </c>
      <c r="BD34" s="103" t="s">
        <v>153</v>
      </c>
      <c r="BE34" s="103" t="s">
        <v>156</v>
      </c>
      <c r="BF34" s="103" t="s">
        <v>154</v>
      </c>
      <c r="BG34" s="103" t="s">
        <v>157</v>
      </c>
      <c r="BI34" s="103" t="s">
        <v>167</v>
      </c>
      <c r="BJ34" s="103" t="s">
        <v>169</v>
      </c>
      <c r="BK34" s="103" t="s">
        <v>168</v>
      </c>
      <c r="BL34" s="103" t="s">
        <v>165</v>
      </c>
      <c r="BM34" s="103" t="s">
        <v>166</v>
      </c>
      <c r="BN34" s="103" t="s">
        <v>153</v>
      </c>
      <c r="BO34" s="103" t="s">
        <v>156</v>
      </c>
      <c r="BP34" s="103" t="s">
        <v>154</v>
      </c>
      <c r="BQ34" s="103" t="s">
        <v>157</v>
      </c>
      <c r="BS34" s="103" t="s">
        <v>167</v>
      </c>
      <c r="BT34" s="103" t="s">
        <v>169</v>
      </c>
      <c r="BU34" s="103" t="s">
        <v>168</v>
      </c>
      <c r="BV34" s="103" t="s">
        <v>165</v>
      </c>
      <c r="BW34" s="103" t="s">
        <v>166</v>
      </c>
      <c r="BX34" s="103" t="s">
        <v>153</v>
      </c>
      <c r="BY34" s="103" t="s">
        <v>156</v>
      </c>
      <c r="BZ34" s="103" t="s">
        <v>154</v>
      </c>
      <c r="CA34" s="103" t="s">
        <v>157</v>
      </c>
      <c r="CC34" s="103" t="s">
        <v>167</v>
      </c>
      <c r="CD34" s="103" t="s">
        <v>169</v>
      </c>
      <c r="CE34" s="103" t="s">
        <v>168</v>
      </c>
      <c r="CF34" s="103" t="s">
        <v>165</v>
      </c>
      <c r="CG34" s="103" t="s">
        <v>166</v>
      </c>
      <c r="CH34" s="103" t="s">
        <v>153</v>
      </c>
      <c r="CI34" s="103" t="s">
        <v>156</v>
      </c>
      <c r="CJ34" s="103" t="s">
        <v>154</v>
      </c>
      <c r="CK34" s="103" t="s">
        <v>157</v>
      </c>
      <c r="CN34" s="103" t="s">
        <v>167</v>
      </c>
      <c r="CO34" s="103" t="s">
        <v>169</v>
      </c>
      <c r="CP34" s="103" t="s">
        <v>168</v>
      </c>
      <c r="CQ34" s="103" t="s">
        <v>165</v>
      </c>
      <c r="CR34" s="103" t="s">
        <v>166</v>
      </c>
      <c r="CS34" s="103" t="s">
        <v>153</v>
      </c>
      <c r="CT34" s="103" t="s">
        <v>156</v>
      </c>
      <c r="CU34" s="103" t="s">
        <v>154</v>
      </c>
      <c r="CV34" s="103" t="s">
        <v>157</v>
      </c>
      <c r="CX34" s="103" t="s">
        <v>167</v>
      </c>
      <c r="CY34" s="103" t="s">
        <v>169</v>
      </c>
      <c r="CZ34" s="103" t="s">
        <v>168</v>
      </c>
      <c r="DA34" s="103" t="s">
        <v>165</v>
      </c>
      <c r="DB34" s="103" t="s">
        <v>166</v>
      </c>
      <c r="DC34" s="103" t="s">
        <v>153</v>
      </c>
      <c r="DD34" s="103" t="s">
        <v>156</v>
      </c>
      <c r="DE34" s="103" t="s">
        <v>154</v>
      </c>
      <c r="DF34" s="103" t="s">
        <v>157</v>
      </c>
      <c r="DH34" s="103" t="s">
        <v>167</v>
      </c>
      <c r="DI34" s="103" t="s">
        <v>169</v>
      </c>
      <c r="DJ34" s="103" t="s">
        <v>168</v>
      </c>
      <c r="DK34" s="103" t="s">
        <v>165</v>
      </c>
      <c r="DL34" s="103" t="s">
        <v>166</v>
      </c>
      <c r="DM34" s="103" t="s">
        <v>153</v>
      </c>
      <c r="DN34" s="103" t="s">
        <v>156</v>
      </c>
      <c r="DO34" s="103" t="s">
        <v>154</v>
      </c>
      <c r="DP34" s="103" t="s">
        <v>157</v>
      </c>
      <c r="DR34" s="103" t="s">
        <v>167</v>
      </c>
      <c r="DS34" s="103" t="s">
        <v>169</v>
      </c>
      <c r="DT34" s="103" t="s">
        <v>168</v>
      </c>
      <c r="DU34" s="103" t="s">
        <v>165</v>
      </c>
      <c r="DV34" s="103" t="s">
        <v>166</v>
      </c>
      <c r="DW34" s="103" t="s">
        <v>153</v>
      </c>
      <c r="DX34" s="103" t="s">
        <v>156</v>
      </c>
      <c r="DY34" s="103" t="s">
        <v>154</v>
      </c>
      <c r="DZ34" s="103" t="s">
        <v>157</v>
      </c>
    </row>
    <row r="35" spans="1:130" ht="22.5" x14ac:dyDescent="0.25">
      <c r="A35" s="103"/>
      <c r="B35" s="103"/>
      <c r="C35" s="103"/>
      <c r="D35" s="103"/>
      <c r="E35" s="104">
        <f>+PI()</f>
        <v>3.1415926535897931</v>
      </c>
      <c r="F35" s="109" t="s">
        <v>159</v>
      </c>
      <c r="G35" s="104"/>
      <c r="H35" s="109" t="s">
        <v>164</v>
      </c>
      <c r="I35" s="103"/>
      <c r="K35" s="103"/>
      <c r="L35" s="103"/>
      <c r="M35" s="103"/>
      <c r="N35" s="103"/>
      <c r="O35" s="104">
        <f>+PI()</f>
        <v>3.1415926535897931</v>
      </c>
      <c r="P35" s="109" t="s">
        <v>159</v>
      </c>
      <c r="Q35" s="104"/>
      <c r="R35" s="109" t="s">
        <v>164</v>
      </c>
      <c r="S35" s="103"/>
      <c r="U35" s="103"/>
      <c r="V35" s="103"/>
      <c r="W35" s="103"/>
      <c r="X35" s="103"/>
      <c r="Y35" s="104">
        <f>+PI()</f>
        <v>3.1415926535897931</v>
      </c>
      <c r="Z35" s="109" t="s">
        <v>159</v>
      </c>
      <c r="AA35" s="104"/>
      <c r="AB35" s="109" t="s">
        <v>164</v>
      </c>
      <c r="AC35" s="103"/>
      <c r="AE35" s="103"/>
      <c r="AF35" s="103"/>
      <c r="AG35" s="103"/>
      <c r="AH35" s="103"/>
      <c r="AI35" s="104">
        <f>+PI()</f>
        <v>3.1415926535897931</v>
      </c>
      <c r="AJ35" s="109" t="s">
        <v>159</v>
      </c>
      <c r="AK35" s="104"/>
      <c r="AL35" s="109" t="s">
        <v>164</v>
      </c>
      <c r="AM35" s="103"/>
      <c r="AO35" s="103"/>
      <c r="AP35" s="103"/>
      <c r="AQ35" s="103"/>
      <c r="AR35" s="103"/>
      <c r="AS35" s="104">
        <f>+PI()</f>
        <v>3.1415926535897931</v>
      </c>
      <c r="AT35" s="109" t="s">
        <v>159</v>
      </c>
      <c r="AU35" s="104"/>
      <c r="AV35" s="109" t="s">
        <v>164</v>
      </c>
      <c r="AW35" s="103"/>
      <c r="AY35" s="103"/>
      <c r="AZ35" s="103"/>
      <c r="BA35" s="103"/>
      <c r="BB35" s="103"/>
      <c r="BC35" s="104">
        <f>+PI()</f>
        <v>3.1415926535897931</v>
      </c>
      <c r="BD35" s="109" t="s">
        <v>159</v>
      </c>
      <c r="BE35" s="104"/>
      <c r="BF35" s="109" t="s">
        <v>164</v>
      </c>
      <c r="BG35" s="103"/>
      <c r="BI35" s="103"/>
      <c r="BJ35" s="103"/>
      <c r="BK35" s="103"/>
      <c r="BL35" s="103"/>
      <c r="BM35" s="104">
        <f>+PI()</f>
        <v>3.1415926535897931</v>
      </c>
      <c r="BN35" s="109" t="s">
        <v>159</v>
      </c>
      <c r="BO35" s="104"/>
      <c r="BP35" s="109" t="s">
        <v>164</v>
      </c>
      <c r="BQ35" s="103"/>
      <c r="BS35" s="103"/>
      <c r="BT35" s="103"/>
      <c r="BU35" s="103"/>
      <c r="BV35" s="103"/>
      <c r="BW35" s="104">
        <f>+PI()</f>
        <v>3.1415926535897931</v>
      </c>
      <c r="BX35" s="109" t="s">
        <v>159</v>
      </c>
      <c r="BY35" s="104"/>
      <c r="BZ35" s="109" t="s">
        <v>164</v>
      </c>
      <c r="CA35" s="103"/>
      <c r="CC35" s="103"/>
      <c r="CD35" s="103"/>
      <c r="CE35" s="103"/>
      <c r="CF35" s="103"/>
      <c r="CG35" s="104">
        <f>+PI()</f>
        <v>3.1415926535897931</v>
      </c>
      <c r="CH35" s="109" t="s">
        <v>159</v>
      </c>
      <c r="CI35" s="104"/>
      <c r="CJ35" s="109" t="s">
        <v>164</v>
      </c>
      <c r="CK35" s="103"/>
      <c r="CN35" s="103"/>
      <c r="CO35" s="103"/>
      <c r="CP35" s="103"/>
      <c r="CQ35" s="103"/>
      <c r="CR35" s="104">
        <f>+PI()</f>
        <v>3.1415926535897931</v>
      </c>
      <c r="CS35" s="109" t="s">
        <v>159</v>
      </c>
      <c r="CT35" s="104"/>
      <c r="CU35" s="109" t="s">
        <v>164</v>
      </c>
      <c r="CV35" s="103"/>
      <c r="CX35" s="103"/>
      <c r="CY35" s="103"/>
      <c r="CZ35" s="103"/>
      <c r="DA35" s="103"/>
      <c r="DB35" s="104">
        <f>+PI()</f>
        <v>3.1415926535897931</v>
      </c>
      <c r="DC35" s="109" t="s">
        <v>159</v>
      </c>
      <c r="DD35" s="104"/>
      <c r="DE35" s="109" t="s">
        <v>164</v>
      </c>
      <c r="DF35" s="103"/>
      <c r="DH35" s="103"/>
      <c r="DI35" s="103"/>
      <c r="DJ35" s="103"/>
      <c r="DK35" s="103"/>
      <c r="DL35" s="104">
        <f>+PI()</f>
        <v>3.1415926535897931</v>
      </c>
      <c r="DM35" s="109" t="s">
        <v>159</v>
      </c>
      <c r="DN35" s="104"/>
      <c r="DO35" s="109" t="s">
        <v>164</v>
      </c>
      <c r="DP35" s="103"/>
      <c r="DR35" s="103"/>
      <c r="DS35" s="103"/>
      <c r="DT35" s="103"/>
      <c r="DU35" s="103"/>
      <c r="DV35" s="104">
        <f>+PI()</f>
        <v>3.1415926535897931</v>
      </c>
      <c r="DW35" s="109" t="s">
        <v>159</v>
      </c>
      <c r="DX35" s="104"/>
      <c r="DY35" s="109" t="s">
        <v>164</v>
      </c>
      <c r="DZ35" s="103"/>
    </row>
    <row r="36" spans="1:130" x14ac:dyDescent="0.25">
      <c r="A36" s="108">
        <v>1</v>
      </c>
      <c r="B36" s="122">
        <f>+B20</f>
        <v>0</v>
      </c>
      <c r="C36" s="108"/>
      <c r="D36" s="122"/>
      <c r="E36" s="102"/>
      <c r="F36" s="102"/>
      <c r="G36" s="102">
        <v>0</v>
      </c>
      <c r="H36" s="102"/>
      <c r="I36" s="102">
        <v>0</v>
      </c>
      <c r="K36" s="108">
        <v>1</v>
      </c>
      <c r="L36" s="122">
        <f>+L20</f>
        <v>0</v>
      </c>
      <c r="M36" s="108"/>
      <c r="N36" s="122"/>
      <c r="O36" s="102"/>
      <c r="P36" s="102"/>
      <c r="Q36" s="102">
        <v>0</v>
      </c>
      <c r="R36" s="102"/>
      <c r="S36" s="102">
        <v>0</v>
      </c>
      <c r="U36" s="108">
        <v>1</v>
      </c>
      <c r="V36" s="122">
        <f>+V20</f>
        <v>0</v>
      </c>
      <c r="W36" s="108"/>
      <c r="X36" s="122"/>
      <c r="Y36" s="102"/>
      <c r="Z36" s="102"/>
      <c r="AA36" s="102">
        <v>0</v>
      </c>
      <c r="AB36" s="102"/>
      <c r="AC36" s="102">
        <v>0</v>
      </c>
      <c r="AE36" s="108">
        <v>1</v>
      </c>
      <c r="AF36" s="122">
        <f>+AF20</f>
        <v>0</v>
      </c>
      <c r="AG36" s="108"/>
      <c r="AH36" s="122"/>
      <c r="AI36" s="102"/>
      <c r="AJ36" s="102"/>
      <c r="AK36" s="102">
        <v>0</v>
      </c>
      <c r="AL36" s="102"/>
      <c r="AM36" s="102">
        <v>0</v>
      </c>
      <c r="AO36" s="108">
        <v>1</v>
      </c>
      <c r="AP36" s="122">
        <f>+AP20</f>
        <v>0</v>
      </c>
      <c r="AQ36" s="108"/>
      <c r="AR36" s="122"/>
      <c r="AS36" s="102"/>
      <c r="AT36" s="102"/>
      <c r="AU36" s="102">
        <v>0</v>
      </c>
      <c r="AV36" s="102"/>
      <c r="AW36" s="102">
        <v>0</v>
      </c>
      <c r="AY36" s="108">
        <v>1</v>
      </c>
      <c r="AZ36" s="122">
        <f>+AZ20</f>
        <v>0</v>
      </c>
      <c r="BA36" s="108"/>
      <c r="BB36" s="122"/>
      <c r="BC36" s="102"/>
      <c r="BD36" s="102"/>
      <c r="BE36" s="102">
        <v>0</v>
      </c>
      <c r="BF36" s="102"/>
      <c r="BG36" s="102">
        <v>0</v>
      </c>
      <c r="BI36" s="108">
        <v>1</v>
      </c>
      <c r="BJ36" s="122">
        <f>+BJ20</f>
        <v>0</v>
      </c>
      <c r="BK36" s="108"/>
      <c r="BL36" s="122"/>
      <c r="BM36" s="102"/>
      <c r="BN36" s="102"/>
      <c r="BO36" s="102">
        <v>0</v>
      </c>
      <c r="BP36" s="102"/>
      <c r="BQ36" s="102">
        <v>0</v>
      </c>
      <c r="BS36" s="108">
        <v>1</v>
      </c>
      <c r="BT36" s="122">
        <f>+BT20</f>
        <v>0</v>
      </c>
      <c r="BU36" s="108"/>
      <c r="BV36" s="122"/>
      <c r="BW36" s="102"/>
      <c r="BX36" s="102"/>
      <c r="BY36" s="102">
        <v>0</v>
      </c>
      <c r="BZ36" s="102"/>
      <c r="CA36" s="102">
        <v>0</v>
      </c>
      <c r="CC36" s="108">
        <v>1</v>
      </c>
      <c r="CD36" s="122">
        <f>+CD20</f>
        <v>0</v>
      </c>
      <c r="CE36" s="108"/>
      <c r="CF36" s="122"/>
      <c r="CG36" s="102"/>
      <c r="CH36" s="102"/>
      <c r="CI36" s="102">
        <v>0</v>
      </c>
      <c r="CJ36" s="102"/>
      <c r="CK36" s="102">
        <v>0</v>
      </c>
      <c r="CN36" s="108">
        <v>1</v>
      </c>
      <c r="CO36" s="122">
        <f>+CO20</f>
        <v>0</v>
      </c>
      <c r="CP36" s="108"/>
      <c r="CQ36" s="122"/>
      <c r="CR36" s="102"/>
      <c r="CS36" s="102"/>
      <c r="CT36" s="102">
        <v>0</v>
      </c>
      <c r="CU36" s="102"/>
      <c r="CV36" s="102">
        <v>0</v>
      </c>
      <c r="CX36" s="108">
        <v>1</v>
      </c>
      <c r="CY36" s="122">
        <f>+CY20</f>
        <v>0</v>
      </c>
      <c r="CZ36" s="108"/>
      <c r="DA36" s="122"/>
      <c r="DB36" s="102"/>
      <c r="DC36" s="102"/>
      <c r="DD36" s="102">
        <v>0</v>
      </c>
      <c r="DE36" s="102"/>
      <c r="DF36" s="102">
        <v>0</v>
      </c>
      <c r="DH36" s="108">
        <v>1</v>
      </c>
      <c r="DI36" s="122">
        <f>+DI20</f>
        <v>0</v>
      </c>
      <c r="DJ36" s="108"/>
      <c r="DK36" s="122"/>
      <c r="DL36" s="102"/>
      <c r="DM36" s="102"/>
      <c r="DN36" s="102">
        <v>0</v>
      </c>
      <c r="DO36" s="102"/>
      <c r="DP36" s="102">
        <v>0</v>
      </c>
      <c r="DR36" s="108">
        <v>1</v>
      </c>
      <c r="DS36" s="122">
        <f>+DS20</f>
        <v>0</v>
      </c>
      <c r="DT36" s="108"/>
      <c r="DU36" s="122"/>
      <c r="DV36" s="102"/>
      <c r="DW36" s="102"/>
      <c r="DX36" s="102">
        <v>0</v>
      </c>
      <c r="DY36" s="102"/>
      <c r="DZ36" s="102">
        <v>0</v>
      </c>
    </row>
    <row r="37" spans="1:130" x14ac:dyDescent="0.25">
      <c r="A37" s="108"/>
      <c r="B37" s="122"/>
      <c r="C37" s="108">
        <f>+B38-B36</f>
        <v>2.36</v>
      </c>
      <c r="D37" s="123">
        <f>+C20</f>
        <v>0</v>
      </c>
      <c r="E37" s="102">
        <f>+D37*(E$35/180)</f>
        <v>0</v>
      </c>
      <c r="F37" s="102">
        <f>+COS(E37)*C37</f>
        <v>2.36</v>
      </c>
      <c r="G37" s="102"/>
      <c r="H37" s="102">
        <f>+SIN(E37)*C37</f>
        <v>0</v>
      </c>
      <c r="I37" s="102"/>
      <c r="K37" s="108"/>
      <c r="L37" s="122"/>
      <c r="M37" s="108">
        <f>+L38-L36</f>
        <v>1.1100000000000001</v>
      </c>
      <c r="N37" s="123">
        <f>+M20</f>
        <v>0</v>
      </c>
      <c r="O37" s="102">
        <f>+N37*(O$35/180)</f>
        <v>0</v>
      </c>
      <c r="P37" s="102">
        <f>+COS(O37)*M37</f>
        <v>1.1100000000000001</v>
      </c>
      <c r="Q37" s="102"/>
      <c r="R37" s="102">
        <f>+SIN(O37)*M37</f>
        <v>0</v>
      </c>
      <c r="S37" s="102"/>
      <c r="U37" s="108"/>
      <c r="V37" s="122"/>
      <c r="W37" s="108">
        <f>+V38-V36</f>
        <v>2.0699999999999998</v>
      </c>
      <c r="X37" s="123">
        <f>+W20</f>
        <v>0</v>
      </c>
      <c r="Y37" s="102">
        <f>+X37*(Y$35/180)</f>
        <v>0</v>
      </c>
      <c r="Z37" s="102">
        <f>+COS(Y37)*W37</f>
        <v>2.0699999999999998</v>
      </c>
      <c r="AA37" s="102"/>
      <c r="AB37" s="102">
        <f>+SIN(Y37)*W37</f>
        <v>0</v>
      </c>
      <c r="AC37" s="102"/>
      <c r="AE37" s="108"/>
      <c r="AF37" s="122"/>
      <c r="AG37" s="108">
        <f>+AF38-AF36</f>
        <v>0.8</v>
      </c>
      <c r="AH37" s="123">
        <f>+AG20</f>
        <v>0</v>
      </c>
      <c r="AI37" s="102">
        <f>+AH37*(AI$35/180)</f>
        <v>0</v>
      </c>
      <c r="AJ37" s="102">
        <f>+COS(AI37)*AG37</f>
        <v>0.8</v>
      </c>
      <c r="AK37" s="102"/>
      <c r="AL37" s="102">
        <f>+SIN(AI37)*AG37</f>
        <v>0</v>
      </c>
      <c r="AM37" s="102"/>
      <c r="AO37" s="108"/>
      <c r="AP37" s="122"/>
      <c r="AQ37" s="108">
        <f>+AP38-AP36</f>
        <v>4.8</v>
      </c>
      <c r="AR37" s="123">
        <f>+AQ20</f>
        <v>0</v>
      </c>
      <c r="AS37" s="102">
        <f>+AR37*(AS$35/180)</f>
        <v>0</v>
      </c>
      <c r="AT37" s="102">
        <f>+COS(AS37)*AQ37</f>
        <v>4.8</v>
      </c>
      <c r="AU37" s="102"/>
      <c r="AV37" s="102">
        <f>+SIN(AS37)*AQ37</f>
        <v>0</v>
      </c>
      <c r="AW37" s="102"/>
      <c r="AY37" s="108"/>
      <c r="AZ37" s="122"/>
      <c r="BA37" s="108">
        <f>AZ38-AZ36</f>
        <v>2.13</v>
      </c>
      <c r="BB37" s="123">
        <f>+BA20</f>
        <v>0</v>
      </c>
      <c r="BC37" s="102">
        <f>+BB37*(BC$35/180)</f>
        <v>0</v>
      </c>
      <c r="BD37" s="102">
        <f>+COS(BC37)*BA37</f>
        <v>2.13</v>
      </c>
      <c r="BE37" s="102"/>
      <c r="BF37" s="102">
        <f>+SIN(BC37)*BA37</f>
        <v>0</v>
      </c>
      <c r="BG37" s="102"/>
      <c r="BI37" s="108"/>
      <c r="BJ37" s="122"/>
      <c r="BK37" s="108">
        <f>+BJ38-BJ36</f>
        <v>1.17</v>
      </c>
      <c r="BL37" s="123">
        <f>+BK20</f>
        <v>0</v>
      </c>
      <c r="BM37" s="102">
        <f>+BL37*(BM$35/180)</f>
        <v>0</v>
      </c>
      <c r="BN37" s="102">
        <f>+COS(BM37)*BK37</f>
        <v>1.17</v>
      </c>
      <c r="BO37" s="102"/>
      <c r="BP37" s="102">
        <f>+SIN(BM37)*BK37</f>
        <v>0</v>
      </c>
      <c r="BQ37" s="102"/>
      <c r="BS37" s="108"/>
      <c r="BT37" s="122"/>
      <c r="BU37" s="108">
        <f>+BT38-BT36</f>
        <v>2.1800000000000002</v>
      </c>
      <c r="BV37" s="123">
        <f>+BU20</f>
        <v>0</v>
      </c>
      <c r="BW37" s="102">
        <f>+BV37*(BW$35/180)</f>
        <v>0</v>
      </c>
      <c r="BX37" s="102">
        <f>+COS(BW37)*BU37</f>
        <v>2.1800000000000002</v>
      </c>
      <c r="BY37" s="102"/>
      <c r="BZ37" s="102">
        <f>+SIN(BW37)*BU37</f>
        <v>0</v>
      </c>
      <c r="CA37" s="102"/>
      <c r="CC37" s="108"/>
      <c r="CD37" s="122"/>
      <c r="CE37" s="108">
        <f>+CD38-CD36</f>
        <v>5.34</v>
      </c>
      <c r="CF37" s="123">
        <f>+CE20</f>
        <v>0</v>
      </c>
      <c r="CG37" s="102">
        <f>+CF37*(CG$35/180)</f>
        <v>0</v>
      </c>
      <c r="CH37" s="102">
        <f>+COS(CG37)*CE37</f>
        <v>5.34</v>
      </c>
      <c r="CI37" s="102"/>
      <c r="CJ37" s="102">
        <f>+SIN(CG37)*CE37</f>
        <v>0</v>
      </c>
      <c r="CK37" s="102"/>
      <c r="CN37" s="108"/>
      <c r="CO37" s="122"/>
      <c r="CP37" s="108">
        <f>+CO38-CO36</f>
        <v>3.2</v>
      </c>
      <c r="CQ37" s="123">
        <f>+CP20</f>
        <v>-5</v>
      </c>
      <c r="CR37" s="102">
        <f>+CQ37*(CR$35/180)</f>
        <v>-8.7266462599716474E-2</v>
      </c>
      <c r="CS37" s="102">
        <f>+COS(CR37)*CP37</f>
        <v>3.187823033893586</v>
      </c>
      <c r="CT37" s="102"/>
      <c r="CU37" s="102">
        <f>+SIN(CR37)*CP37</f>
        <v>-0.27889837679250612</v>
      </c>
      <c r="CV37" s="102"/>
      <c r="CX37" s="108"/>
      <c r="CY37" s="122"/>
      <c r="CZ37" s="108">
        <f>+CY38-CY36</f>
        <v>0.7</v>
      </c>
      <c r="DA37" s="123">
        <f>+CZ20</f>
        <v>0</v>
      </c>
      <c r="DB37" s="102">
        <f>+DA37*(DB$35/180)</f>
        <v>0</v>
      </c>
      <c r="DC37" s="102">
        <f>+COS(DB37)*CZ37</f>
        <v>0.7</v>
      </c>
      <c r="DD37" s="102"/>
      <c r="DE37" s="102">
        <f>+SIN(DB37)*CZ37</f>
        <v>0</v>
      </c>
      <c r="DF37" s="102"/>
      <c r="DH37" s="108"/>
      <c r="DI37" s="122"/>
      <c r="DJ37" s="108">
        <f>+DI38-DI36</f>
        <v>0.5</v>
      </c>
      <c r="DK37" s="123">
        <f>+DJ20</f>
        <v>0</v>
      </c>
      <c r="DL37" s="102">
        <f>+DK37*(DL$35/180)</f>
        <v>0</v>
      </c>
      <c r="DM37" s="102">
        <f>+COS(DL37)*DJ37</f>
        <v>0.5</v>
      </c>
      <c r="DN37" s="102"/>
      <c r="DO37" s="102">
        <f>+SIN(DL37)*DJ37</f>
        <v>0</v>
      </c>
      <c r="DP37" s="102"/>
      <c r="DR37" s="108"/>
      <c r="DS37" s="122"/>
      <c r="DT37" s="108">
        <f>+DS38-DS36</f>
        <v>1.4</v>
      </c>
      <c r="DU37" s="123">
        <f>+DT20</f>
        <v>0</v>
      </c>
      <c r="DV37" s="102">
        <f>+DU37*(DV$35/180)</f>
        <v>0</v>
      </c>
      <c r="DW37" s="102">
        <f>+COS(DV37)*DT37</f>
        <v>1.4</v>
      </c>
      <c r="DX37" s="102"/>
      <c r="DY37" s="102">
        <f>+SIN(DV37)*DT37</f>
        <v>0</v>
      </c>
      <c r="DZ37" s="102"/>
    </row>
    <row r="38" spans="1:130" x14ac:dyDescent="0.25">
      <c r="A38" s="108">
        <v>2</v>
      </c>
      <c r="B38" s="122">
        <f>+B21</f>
        <v>2.36</v>
      </c>
      <c r="C38" s="108"/>
      <c r="D38" s="122"/>
      <c r="E38" s="102"/>
      <c r="F38" s="102"/>
      <c r="G38" s="102">
        <f>+G36+F37</f>
        <v>2.36</v>
      </c>
      <c r="H38" s="102"/>
      <c r="I38" s="102">
        <f>+I36+H37</f>
        <v>0</v>
      </c>
      <c r="K38" s="108">
        <v>2</v>
      </c>
      <c r="L38" s="122">
        <f>+L21</f>
        <v>1.1100000000000001</v>
      </c>
      <c r="M38" s="108"/>
      <c r="N38" s="122"/>
      <c r="O38" s="102"/>
      <c r="P38" s="102"/>
      <c r="Q38" s="102">
        <f>+Q36+P37</f>
        <v>1.1100000000000001</v>
      </c>
      <c r="R38" s="102"/>
      <c r="S38" s="102">
        <f>+S36+R37</f>
        <v>0</v>
      </c>
      <c r="U38" s="108">
        <v>2</v>
      </c>
      <c r="V38" s="122">
        <f>+V21</f>
        <v>2.0699999999999998</v>
      </c>
      <c r="W38" s="108"/>
      <c r="X38" s="122"/>
      <c r="Y38" s="102"/>
      <c r="Z38" s="102"/>
      <c r="AA38" s="102">
        <f>+AA36+Z37</f>
        <v>2.0699999999999998</v>
      </c>
      <c r="AB38" s="102"/>
      <c r="AC38" s="102">
        <f>+AC36+AB37</f>
        <v>0</v>
      </c>
      <c r="AE38" s="108">
        <v>2</v>
      </c>
      <c r="AF38" s="122">
        <f>+AF21</f>
        <v>0.8</v>
      </c>
      <c r="AG38" s="108"/>
      <c r="AH38" s="122"/>
      <c r="AI38" s="102"/>
      <c r="AJ38" s="102"/>
      <c r="AK38" s="102">
        <f>+AK36+AJ37</f>
        <v>0.8</v>
      </c>
      <c r="AL38" s="102"/>
      <c r="AM38" s="102">
        <f>+AM36+AL37</f>
        <v>0</v>
      </c>
      <c r="AO38" s="108">
        <v>2</v>
      </c>
      <c r="AP38" s="122">
        <f>+AP21</f>
        <v>4.8</v>
      </c>
      <c r="AQ38" s="108"/>
      <c r="AR38" s="122"/>
      <c r="AS38" s="102"/>
      <c r="AT38" s="102"/>
      <c r="AU38" s="102">
        <f>+AU36+AT37</f>
        <v>4.8</v>
      </c>
      <c r="AV38" s="102"/>
      <c r="AW38" s="102">
        <f>+AW36+AV37</f>
        <v>0</v>
      </c>
      <c r="AY38" s="108">
        <v>2</v>
      </c>
      <c r="AZ38" s="122">
        <f>+AZ21</f>
        <v>2.13</v>
      </c>
      <c r="BA38" s="108"/>
      <c r="BB38" s="122"/>
      <c r="BC38" s="102"/>
      <c r="BD38" s="102"/>
      <c r="BE38" s="102">
        <f>+BE36+BD37</f>
        <v>2.13</v>
      </c>
      <c r="BF38" s="102"/>
      <c r="BG38" s="102">
        <f>+BG36+BF37</f>
        <v>0</v>
      </c>
      <c r="BI38" s="108">
        <v>2</v>
      </c>
      <c r="BJ38" s="122">
        <f>+BJ21</f>
        <v>1.17</v>
      </c>
      <c r="BK38" s="108"/>
      <c r="BL38" s="122"/>
      <c r="BM38" s="102"/>
      <c r="BN38" s="102"/>
      <c r="BO38" s="102">
        <f>+BO36+BN37</f>
        <v>1.17</v>
      </c>
      <c r="BP38" s="102"/>
      <c r="BQ38" s="102">
        <f>+BQ36+BP37</f>
        <v>0</v>
      </c>
      <c r="BS38" s="108">
        <v>2</v>
      </c>
      <c r="BT38" s="122">
        <f>+BT21</f>
        <v>2.1800000000000002</v>
      </c>
      <c r="BU38" s="108"/>
      <c r="BV38" s="122"/>
      <c r="BW38" s="102"/>
      <c r="BX38" s="102"/>
      <c r="BY38" s="102">
        <f>+BY36+BX37</f>
        <v>2.1800000000000002</v>
      </c>
      <c r="BZ38" s="102"/>
      <c r="CA38" s="102">
        <f>+CA36+BZ37</f>
        <v>0</v>
      </c>
      <c r="CC38" s="108">
        <v>2</v>
      </c>
      <c r="CD38" s="122">
        <f>+CD21</f>
        <v>5.34</v>
      </c>
      <c r="CE38" s="108"/>
      <c r="CF38" s="122"/>
      <c r="CG38" s="102"/>
      <c r="CH38" s="102"/>
      <c r="CI38" s="102">
        <f>+CI36+CH37</f>
        <v>5.34</v>
      </c>
      <c r="CJ38" s="102"/>
      <c r="CK38" s="102">
        <f>+CK36+CJ37</f>
        <v>0</v>
      </c>
      <c r="CN38" s="108">
        <v>2</v>
      </c>
      <c r="CO38" s="122">
        <f>+CO21</f>
        <v>3.2</v>
      </c>
      <c r="CP38" s="108"/>
      <c r="CQ38" s="122"/>
      <c r="CR38" s="102"/>
      <c r="CS38" s="102"/>
      <c r="CT38" s="102">
        <f>+CT36+CS37</f>
        <v>3.187823033893586</v>
      </c>
      <c r="CU38" s="102"/>
      <c r="CV38" s="102">
        <f>+CV36+CU37</f>
        <v>-0.27889837679250612</v>
      </c>
      <c r="CX38" s="108">
        <v>2</v>
      </c>
      <c r="CY38" s="122">
        <f>+CY21</f>
        <v>0.7</v>
      </c>
      <c r="CZ38" s="108"/>
      <c r="DA38" s="122"/>
      <c r="DB38" s="102"/>
      <c r="DC38" s="102"/>
      <c r="DD38" s="102">
        <f>+DD36+DC37</f>
        <v>0.7</v>
      </c>
      <c r="DE38" s="102"/>
      <c r="DF38" s="102">
        <f>+DF36+DE37</f>
        <v>0</v>
      </c>
      <c r="DH38" s="108">
        <v>2</v>
      </c>
      <c r="DI38" s="122">
        <f>+DI21</f>
        <v>0.5</v>
      </c>
      <c r="DJ38" s="108"/>
      <c r="DK38" s="122"/>
      <c r="DL38" s="102"/>
      <c r="DM38" s="102"/>
      <c r="DN38" s="102">
        <f>+DN36+DM37</f>
        <v>0.5</v>
      </c>
      <c r="DO38" s="102"/>
      <c r="DP38" s="102">
        <f>+DP36+DO37</f>
        <v>0</v>
      </c>
      <c r="DR38" s="108">
        <v>2</v>
      </c>
      <c r="DS38" s="122">
        <f>+DS21</f>
        <v>1.4</v>
      </c>
      <c r="DT38" s="108"/>
      <c r="DU38" s="122"/>
      <c r="DV38" s="102"/>
      <c r="DW38" s="102"/>
      <c r="DX38" s="102">
        <f>+DX36+DW37</f>
        <v>1.4</v>
      </c>
      <c r="DY38" s="102"/>
      <c r="DZ38" s="102">
        <f>+DZ36+DY37</f>
        <v>0</v>
      </c>
    </row>
    <row r="39" spans="1:130" x14ac:dyDescent="0.25">
      <c r="A39" s="108"/>
      <c r="B39" s="122"/>
      <c r="C39" s="108">
        <f>+B40-B38</f>
        <v>1.58</v>
      </c>
      <c r="D39" s="123">
        <f>+C21</f>
        <v>-7</v>
      </c>
      <c r="E39" s="102">
        <f>+D39*(E$35/180)</f>
        <v>-0.12217304763960307</v>
      </c>
      <c r="F39" s="102">
        <f>+COS(E39)*C39</f>
        <v>1.5682229195932889</v>
      </c>
      <c r="G39" s="102"/>
      <c r="H39" s="102">
        <f>+SIN(E39)*C39</f>
        <v>-0.19255356258013301</v>
      </c>
      <c r="I39" s="102"/>
      <c r="K39" s="108"/>
      <c r="L39" s="122"/>
      <c r="M39" s="108">
        <f>+L40-L38</f>
        <v>1.95</v>
      </c>
      <c r="N39" s="123">
        <f>+M21</f>
        <v>-14</v>
      </c>
      <c r="O39" s="102">
        <f>+N39*(O$35/180)</f>
        <v>-0.24434609527920614</v>
      </c>
      <c r="P39" s="102">
        <f>+COS(O39)*M39</f>
        <v>1.8920766662381931</v>
      </c>
      <c r="Q39" s="102"/>
      <c r="R39" s="102">
        <f>+SIN(O39)*M39</f>
        <v>-0.47174769641935205</v>
      </c>
      <c r="S39" s="102"/>
      <c r="U39" s="108"/>
      <c r="V39" s="122"/>
      <c r="W39" s="108">
        <f>+V40-V38</f>
        <v>0.83000000000000007</v>
      </c>
      <c r="X39" s="123">
        <f>+W21</f>
        <v>-51</v>
      </c>
      <c r="Y39" s="102">
        <f>+X39*(Y$35/180)</f>
        <v>-0.89011791851710809</v>
      </c>
      <c r="Z39" s="102">
        <f>+COS(Y39)*W39</f>
        <v>0.52233592457136513</v>
      </c>
      <c r="AA39" s="102"/>
      <c r="AB39" s="102">
        <f>+SIN(Y39)*W39</f>
        <v>-0.64503114800928585</v>
      </c>
      <c r="AC39" s="102"/>
      <c r="AE39" s="108"/>
      <c r="AF39" s="122"/>
      <c r="AG39" s="108">
        <f>+AF40-AF38</f>
        <v>2.9299999999999997</v>
      </c>
      <c r="AH39" s="123">
        <f>+AG21</f>
        <v>-4</v>
      </c>
      <c r="AI39" s="102">
        <f>+AH39*(AI$35/180)</f>
        <v>-6.9813170079773182E-2</v>
      </c>
      <c r="AJ39" s="102">
        <f>+COS(AI39)*AG39</f>
        <v>2.9228626672612847</v>
      </c>
      <c r="AK39" s="102"/>
      <c r="AL39" s="102">
        <f>+SIN(AI39)*AG39</f>
        <v>-0.20438646807028713</v>
      </c>
      <c r="AM39" s="102"/>
      <c r="AO39" s="108"/>
      <c r="AP39" s="122"/>
      <c r="AQ39" s="108">
        <f>+AP40-AP38</f>
        <v>2.6500000000000004</v>
      </c>
      <c r="AR39" s="123">
        <f>+AQ21</f>
        <v>0</v>
      </c>
      <c r="AS39" s="102">
        <f>+AR39*(AS$35/180)</f>
        <v>0</v>
      </c>
      <c r="AT39" s="102">
        <f>+COS(AS39)*AQ39</f>
        <v>2.6500000000000004</v>
      </c>
      <c r="AU39" s="102"/>
      <c r="AV39" s="102">
        <f>+SIN(AS39)*AQ39</f>
        <v>0</v>
      </c>
      <c r="AW39" s="102"/>
      <c r="AY39" s="108"/>
      <c r="AZ39" s="122"/>
      <c r="BA39" s="108">
        <f>+AZ40-AZ38</f>
        <v>3.88</v>
      </c>
      <c r="BB39" s="123">
        <f>+BA21</f>
        <v>-3</v>
      </c>
      <c r="BC39" s="102">
        <f>+BB39*(BC$35/180)</f>
        <v>-5.235987755982989E-2</v>
      </c>
      <c r="BD39" s="102">
        <f>+COS(BC39)*BA39</f>
        <v>3.8746825948477466</v>
      </c>
      <c r="BE39" s="102"/>
      <c r="BF39" s="102">
        <f>+SIN(BC39)*BA39</f>
        <v>-0.20306351022262206</v>
      </c>
      <c r="BG39" s="102"/>
      <c r="BI39" s="108"/>
      <c r="BJ39" s="122"/>
      <c r="BK39" s="108">
        <f>+BJ40-BJ38</f>
        <v>5.74</v>
      </c>
      <c r="BL39" s="123">
        <f>+BK21</f>
        <v>-7</v>
      </c>
      <c r="BM39" s="102">
        <f>+BL39*(BM$35/180)</f>
        <v>-0.12217304763960307</v>
      </c>
      <c r="BN39" s="102">
        <f>+COS(BM39)*BK39</f>
        <v>5.697214910421188</v>
      </c>
      <c r="BO39" s="102"/>
      <c r="BP39" s="102">
        <f>+SIN(BM39)*BK39</f>
        <v>-0.69953003114554657</v>
      </c>
      <c r="BQ39" s="102"/>
      <c r="BS39" s="108"/>
      <c r="BT39" s="122"/>
      <c r="BU39" s="108">
        <f>+BT40-BT38</f>
        <v>8.42</v>
      </c>
      <c r="BV39" s="123">
        <f>+BU21</f>
        <v>0</v>
      </c>
      <c r="BW39" s="102">
        <f>+BV39*(BW$35/180)</f>
        <v>0</v>
      </c>
      <c r="BX39" s="102">
        <f>+COS(BW39)*BU39</f>
        <v>8.42</v>
      </c>
      <c r="BY39" s="102"/>
      <c r="BZ39" s="102">
        <f>+SIN(BW39)*BU39</f>
        <v>0</v>
      </c>
      <c r="CA39" s="102"/>
      <c r="CC39" s="108"/>
      <c r="CD39" s="122"/>
      <c r="CE39" s="108">
        <f>+CD40-CD38</f>
        <v>1.96</v>
      </c>
      <c r="CF39" s="123">
        <f>+CE21</f>
        <v>-32</v>
      </c>
      <c r="CG39" s="102">
        <f>+CF39*(CG$35/180)</f>
        <v>-0.55850536063818546</v>
      </c>
      <c r="CH39" s="102">
        <f>+COS(CG39)*CE39</f>
        <v>1.6621742684665948</v>
      </c>
      <c r="CI39" s="102"/>
      <c r="CJ39" s="102">
        <f>+SIN(CG39)*CE39</f>
        <v>-1.0386417578970817</v>
      </c>
      <c r="CK39" s="102"/>
      <c r="CN39" s="108"/>
      <c r="CO39" s="122"/>
      <c r="CP39" s="108">
        <f>+CO40-CO38</f>
        <v>1.0999999999999996</v>
      </c>
      <c r="CQ39" s="123">
        <f>+CP21</f>
        <v>-27</v>
      </c>
      <c r="CR39" s="102">
        <f>+CQ39*(CR$35/180)</f>
        <v>-0.47123889803846897</v>
      </c>
      <c r="CS39" s="102">
        <f>+COS(CR39)*CP39</f>
        <v>0.98010717660720437</v>
      </c>
      <c r="CT39" s="102"/>
      <c r="CU39" s="102">
        <f>+SIN(CR39)*CP39</f>
        <v>-0.49938954971350125</v>
      </c>
      <c r="CV39" s="102"/>
      <c r="CX39" s="108"/>
      <c r="CY39" s="122"/>
      <c r="CZ39" s="108">
        <f>+CY40-CY38</f>
        <v>3.3</v>
      </c>
      <c r="DA39" s="123">
        <f>+CZ21</f>
        <v>-7</v>
      </c>
      <c r="DB39" s="102">
        <f>+DA39*(DB$35/180)</f>
        <v>-0.12217304763960307</v>
      </c>
      <c r="DC39" s="102">
        <f>+COS(DB39)*CZ39</f>
        <v>3.2754023004163622</v>
      </c>
      <c r="DD39" s="102"/>
      <c r="DE39" s="102">
        <f>+SIN(DB39)*CZ39</f>
        <v>-0.40216883323698666</v>
      </c>
      <c r="DF39" s="102"/>
      <c r="DH39" s="108"/>
      <c r="DI39" s="122"/>
      <c r="DJ39" s="108">
        <f>+DI40-DI38</f>
        <v>5.3</v>
      </c>
      <c r="DK39" s="123">
        <f>+DJ21</f>
        <v>-4</v>
      </c>
      <c r="DL39" s="102">
        <f>+DK39*(DL$35/180)</f>
        <v>-6.9813170079773182E-2</v>
      </c>
      <c r="DM39" s="102">
        <f>+COS(DL39)*DJ39</f>
        <v>5.2870894663770684</v>
      </c>
      <c r="DN39" s="102"/>
      <c r="DO39" s="102">
        <f>+SIN(DL39)*DJ39</f>
        <v>-0.3697093108438641</v>
      </c>
      <c r="DP39" s="102"/>
      <c r="DR39" s="108"/>
      <c r="DS39" s="122"/>
      <c r="DT39" s="108">
        <f>+DS40-DS38</f>
        <v>4.4000000000000004</v>
      </c>
      <c r="DU39" s="123">
        <f>+DT21</f>
        <v>-5</v>
      </c>
      <c r="DV39" s="102">
        <f>+DU39*(DV$35/180)</f>
        <v>-8.7266462599716474E-2</v>
      </c>
      <c r="DW39" s="102">
        <f>+COS(DV39)*DT39</f>
        <v>4.3832566716036805</v>
      </c>
      <c r="DX39" s="102"/>
      <c r="DY39" s="102">
        <f>+SIN(DV39)*DT39</f>
        <v>-0.38348526808969596</v>
      </c>
      <c r="DZ39" s="102"/>
    </row>
    <row r="40" spans="1:130" x14ac:dyDescent="0.25">
      <c r="A40" s="108">
        <v>3</v>
      </c>
      <c r="B40" s="122">
        <f>+B22</f>
        <v>3.94</v>
      </c>
      <c r="C40" s="108"/>
      <c r="D40" s="122"/>
      <c r="E40" s="102"/>
      <c r="F40" s="102"/>
      <c r="G40" s="102">
        <f>+G38+F39</f>
        <v>3.9282229195932885</v>
      </c>
      <c r="H40" s="102"/>
      <c r="I40" s="102">
        <f>+I38+H39</f>
        <v>-0.19255356258013301</v>
      </c>
      <c r="K40" s="108">
        <v>3</v>
      </c>
      <c r="L40" s="122">
        <f>+L22</f>
        <v>3.06</v>
      </c>
      <c r="M40" s="108"/>
      <c r="N40" s="122"/>
      <c r="O40" s="102"/>
      <c r="P40" s="102"/>
      <c r="Q40" s="102">
        <f>+Q38+P39</f>
        <v>3.0020766662381932</v>
      </c>
      <c r="R40" s="102"/>
      <c r="S40" s="102">
        <f>+S38+R39</f>
        <v>-0.47174769641935205</v>
      </c>
      <c r="U40" s="108">
        <v>3</v>
      </c>
      <c r="V40" s="122">
        <f>+V22</f>
        <v>2.9</v>
      </c>
      <c r="W40" s="108"/>
      <c r="X40" s="122"/>
      <c r="Y40" s="102"/>
      <c r="Z40" s="102"/>
      <c r="AA40" s="102">
        <f>+AA38+Z39</f>
        <v>2.5923359245713651</v>
      </c>
      <c r="AB40" s="102"/>
      <c r="AC40" s="102">
        <f>+AC38+AB39</f>
        <v>-0.64503114800928585</v>
      </c>
      <c r="AE40" s="108">
        <v>3</v>
      </c>
      <c r="AF40" s="122">
        <f>+AF22</f>
        <v>3.73</v>
      </c>
      <c r="AG40" s="108"/>
      <c r="AH40" s="122"/>
      <c r="AI40" s="102"/>
      <c r="AJ40" s="102"/>
      <c r="AK40" s="102">
        <f>+AK38+AJ39</f>
        <v>3.7228626672612846</v>
      </c>
      <c r="AL40" s="102"/>
      <c r="AM40" s="102">
        <f>+AM38+AL39</f>
        <v>-0.20438646807028713</v>
      </c>
      <c r="AO40" s="108">
        <v>3</v>
      </c>
      <c r="AP40" s="122">
        <f>+AP22</f>
        <v>7.45</v>
      </c>
      <c r="AQ40" s="108"/>
      <c r="AR40" s="122"/>
      <c r="AS40" s="102"/>
      <c r="AT40" s="102"/>
      <c r="AU40" s="102">
        <f>+AU38+AT39</f>
        <v>7.45</v>
      </c>
      <c r="AV40" s="102"/>
      <c r="AW40" s="102">
        <f>+AW38+AV39</f>
        <v>0</v>
      </c>
      <c r="AY40" s="108">
        <v>3</v>
      </c>
      <c r="AZ40" s="122">
        <f>+AZ22</f>
        <v>6.01</v>
      </c>
      <c r="BA40" s="108"/>
      <c r="BB40" s="122"/>
      <c r="BC40" s="102"/>
      <c r="BD40" s="102"/>
      <c r="BE40" s="102">
        <f>+BE38+BD39</f>
        <v>6.0046825948477469</v>
      </c>
      <c r="BF40" s="102"/>
      <c r="BG40" s="102">
        <f>+BG38+BF39</f>
        <v>-0.20306351022262206</v>
      </c>
      <c r="BI40" s="108">
        <v>3</v>
      </c>
      <c r="BJ40" s="122">
        <f>+BJ22</f>
        <v>6.91</v>
      </c>
      <c r="BK40" s="108"/>
      <c r="BL40" s="122"/>
      <c r="BM40" s="102"/>
      <c r="BN40" s="102"/>
      <c r="BO40" s="102">
        <f>+BO38+BN39</f>
        <v>6.8672149104211879</v>
      </c>
      <c r="BP40" s="102"/>
      <c r="BQ40" s="102">
        <f>+BQ38+BP39</f>
        <v>-0.69953003114554657</v>
      </c>
      <c r="BS40" s="108">
        <v>3</v>
      </c>
      <c r="BT40" s="122">
        <f>+BT22</f>
        <v>10.6</v>
      </c>
      <c r="BU40" s="108"/>
      <c r="BV40" s="122"/>
      <c r="BW40" s="102"/>
      <c r="BX40" s="102"/>
      <c r="BY40" s="102">
        <f>+BY38+BX39</f>
        <v>10.6</v>
      </c>
      <c r="BZ40" s="102"/>
      <c r="CA40" s="102">
        <f>+CA38+BZ39</f>
        <v>0</v>
      </c>
      <c r="CC40" s="108">
        <v>3</v>
      </c>
      <c r="CD40" s="122">
        <f>+CD22</f>
        <v>7.3</v>
      </c>
      <c r="CE40" s="108"/>
      <c r="CF40" s="122"/>
      <c r="CG40" s="102"/>
      <c r="CH40" s="102"/>
      <c r="CI40" s="102">
        <f>+CI38+CH39</f>
        <v>7.0021742684665949</v>
      </c>
      <c r="CJ40" s="102"/>
      <c r="CK40" s="102">
        <f>+CK38+CJ39</f>
        <v>-1.0386417578970817</v>
      </c>
      <c r="CN40" s="108">
        <v>3</v>
      </c>
      <c r="CO40" s="122">
        <f>+CO22</f>
        <v>4.3</v>
      </c>
      <c r="CP40" s="108"/>
      <c r="CQ40" s="122"/>
      <c r="CR40" s="102"/>
      <c r="CS40" s="102"/>
      <c r="CT40" s="102">
        <f>+CT38+CS39</f>
        <v>4.1679302105007903</v>
      </c>
      <c r="CU40" s="102"/>
      <c r="CV40" s="102">
        <f>+CV38+CU39</f>
        <v>-0.77828792650600742</v>
      </c>
      <c r="CX40" s="108">
        <v>3</v>
      </c>
      <c r="CY40" s="122">
        <f>+CY22</f>
        <v>4</v>
      </c>
      <c r="CZ40" s="108"/>
      <c r="DA40" s="122"/>
      <c r="DB40" s="102"/>
      <c r="DC40" s="102"/>
      <c r="DD40" s="102">
        <f>+DD38+DC39</f>
        <v>3.9754023004163619</v>
      </c>
      <c r="DE40" s="102"/>
      <c r="DF40" s="102">
        <f>+DF38+DE39</f>
        <v>-0.40216883323698666</v>
      </c>
      <c r="DH40" s="108">
        <v>3</v>
      </c>
      <c r="DI40" s="122">
        <f>+DI22</f>
        <v>5.8</v>
      </c>
      <c r="DJ40" s="108"/>
      <c r="DK40" s="122"/>
      <c r="DL40" s="102"/>
      <c r="DM40" s="102"/>
      <c r="DN40" s="102">
        <f>+DN38+DM39</f>
        <v>5.7870894663770684</v>
      </c>
      <c r="DO40" s="102"/>
      <c r="DP40" s="102">
        <f>+DP38+DO39</f>
        <v>-0.3697093108438641</v>
      </c>
      <c r="DR40" s="108">
        <v>3</v>
      </c>
      <c r="DS40" s="122">
        <f>+DS22</f>
        <v>5.8</v>
      </c>
      <c r="DT40" s="108"/>
      <c r="DU40" s="122"/>
      <c r="DV40" s="102"/>
      <c r="DW40" s="102"/>
      <c r="DX40" s="102">
        <f>+DX38+DW39</f>
        <v>5.7832566716036808</v>
      </c>
      <c r="DY40" s="102"/>
      <c r="DZ40" s="102">
        <f>+DZ38+DY39</f>
        <v>-0.38348526808969596</v>
      </c>
    </row>
    <row r="41" spans="1:130" x14ac:dyDescent="0.25">
      <c r="A41" s="108"/>
      <c r="B41" s="122"/>
      <c r="C41" s="108">
        <f>+B42-B40</f>
        <v>2.6999999999999997</v>
      </c>
      <c r="D41" s="123">
        <f>+C22</f>
        <v>-24</v>
      </c>
      <c r="E41" s="102">
        <f>+D41*(E$35/180)</f>
        <v>-0.41887902047863912</v>
      </c>
      <c r="F41" s="102">
        <f>+COS(E41)*C41</f>
        <v>2.466572735635022</v>
      </c>
      <c r="G41" s="102"/>
      <c r="H41" s="102">
        <f>+SIN(E41)*C41</f>
        <v>-1.0981889363046604</v>
      </c>
      <c r="I41" s="102"/>
      <c r="K41" s="108"/>
      <c r="L41" s="122"/>
      <c r="M41" s="108">
        <f>+L42-L40</f>
        <v>1.3900000000000001</v>
      </c>
      <c r="N41" s="123">
        <f>+M22</f>
        <v>-15</v>
      </c>
      <c r="O41" s="102">
        <f>+N41*(O$35/180)</f>
        <v>-0.26179938779914941</v>
      </c>
      <c r="P41" s="102">
        <f>+COS(O41)*M41</f>
        <v>1.3426368985418051</v>
      </c>
      <c r="Q41" s="102"/>
      <c r="R41" s="102">
        <f>+SIN(O41)*M41</f>
        <v>-0.35975847269250388</v>
      </c>
      <c r="S41" s="102"/>
      <c r="U41" s="108"/>
      <c r="V41" s="122"/>
      <c r="W41" s="108">
        <f>+V42-V40</f>
        <v>2.2399999999999998</v>
      </c>
      <c r="X41" s="123">
        <f>+W22</f>
        <v>-17</v>
      </c>
      <c r="Y41" s="102">
        <f>+X41*(Y$35/180)</f>
        <v>-0.29670597283903605</v>
      </c>
      <c r="Z41" s="102">
        <f>+COS(Y41)*W41</f>
        <v>2.1421226533571991</v>
      </c>
      <c r="AA41" s="102"/>
      <c r="AB41" s="102">
        <f>+SIN(Y41)*W41</f>
        <v>-0.65491261857893035</v>
      </c>
      <c r="AC41" s="102"/>
      <c r="AE41" s="108"/>
      <c r="AF41" s="122"/>
      <c r="AG41" s="108">
        <f>+AF42-AF40</f>
        <v>1.27</v>
      </c>
      <c r="AH41" s="123">
        <f>+AG22</f>
        <v>-17</v>
      </c>
      <c r="AI41" s="102">
        <f>+AH41*(AI$35/180)</f>
        <v>-0.29670597283903605</v>
      </c>
      <c r="AJ41" s="102">
        <f>+COS(AI41)*AG41</f>
        <v>1.2145070400730551</v>
      </c>
      <c r="AK41" s="102"/>
      <c r="AL41" s="102">
        <f>+SIN(AI41)*AG41</f>
        <v>-0.37131206499787572</v>
      </c>
      <c r="AM41" s="102"/>
      <c r="AO41" s="108"/>
      <c r="AP41" s="122"/>
      <c r="AQ41" s="108">
        <f>+AP42-AP40</f>
        <v>5.39</v>
      </c>
      <c r="AR41" s="123">
        <f>+AQ22</f>
        <v>-8</v>
      </c>
      <c r="AS41" s="102">
        <f>+AR41*(AS$35/180)</f>
        <v>-0.13962634015954636</v>
      </c>
      <c r="AT41" s="102">
        <f>+COS(AS41)*AQ41</f>
        <v>5.3375448905170639</v>
      </c>
      <c r="AU41" s="102"/>
      <c r="AV41" s="102">
        <f>+SIN(AS41)*AQ41</f>
        <v>-0.75014301417475271</v>
      </c>
      <c r="AW41" s="102"/>
      <c r="AY41" s="108"/>
      <c r="AZ41" s="122"/>
      <c r="BA41" s="108">
        <f>+AZ42-AZ40</f>
        <v>3.6899999999999995</v>
      </c>
      <c r="BB41" s="123">
        <f>+BA22</f>
        <v>-23</v>
      </c>
      <c r="BC41" s="102">
        <f>+BB41*(BC$35/180)</f>
        <v>-0.4014257279586958</v>
      </c>
      <c r="BD41" s="102">
        <f>+COS(BC41)*BA41</f>
        <v>3.3966629092395046</v>
      </c>
      <c r="BE41" s="102"/>
      <c r="BF41" s="102">
        <f>+SIN(BC41)*BA41</f>
        <v>-1.4417978641254201</v>
      </c>
      <c r="BG41" s="102"/>
      <c r="BI41" s="108"/>
      <c r="BJ41" s="122"/>
      <c r="BK41" s="108">
        <f>+BJ42-BJ40</f>
        <v>5.3100000000000005</v>
      </c>
      <c r="BL41" s="123">
        <f>+BK22</f>
        <v>2</v>
      </c>
      <c r="BM41" s="102">
        <f>+BL41*(BM$35/180)</f>
        <v>3.4906585039886591E-2</v>
      </c>
      <c r="BN41" s="102">
        <f>+COS(BM41)*BK41</f>
        <v>5.3067652914713994</v>
      </c>
      <c r="BO41" s="102"/>
      <c r="BP41" s="102">
        <f>+SIN(BM41)*BK41</f>
        <v>0.18531632749028015</v>
      </c>
      <c r="BQ41" s="102"/>
      <c r="BS41" s="108"/>
      <c r="BT41" s="122"/>
      <c r="BU41" s="108">
        <f>+BT42-BT40</f>
        <v>3.51</v>
      </c>
      <c r="BV41" s="123">
        <f>+BU22</f>
        <v>-3</v>
      </c>
      <c r="BW41" s="102">
        <f>+BV41*(BW$35/180)</f>
        <v>-5.235987755982989E-2</v>
      </c>
      <c r="BX41" s="102">
        <f>+COS(BW41)*BU41</f>
        <v>3.5051896669885538</v>
      </c>
      <c r="BY41" s="102"/>
      <c r="BZ41" s="102">
        <f>+SIN(BW41)*BU41</f>
        <v>-0.18369920641273285</v>
      </c>
      <c r="CA41" s="102"/>
      <c r="CC41" s="108"/>
      <c r="CD41" s="122"/>
      <c r="CE41" s="108">
        <f>+CD42-CD40</f>
        <v>8</v>
      </c>
      <c r="CF41" s="123">
        <f>+CE22</f>
        <v>0</v>
      </c>
      <c r="CG41" s="102">
        <f>+CF41*(CG$35/180)</f>
        <v>0</v>
      </c>
      <c r="CH41" s="102">
        <f>+COS(CG41)*CE41</f>
        <v>8</v>
      </c>
      <c r="CI41" s="102"/>
      <c r="CJ41" s="102">
        <f>+SIN(CG41)*CE41</f>
        <v>0</v>
      </c>
      <c r="CK41" s="102"/>
      <c r="CN41" s="108"/>
      <c r="CO41" s="122"/>
      <c r="CP41" s="108">
        <f>+CO42-CO40</f>
        <v>6.1000000000000005</v>
      </c>
      <c r="CQ41" s="123">
        <f>+CP22</f>
        <v>-17</v>
      </c>
      <c r="CR41" s="102">
        <f>+CQ41*(CR$35/180)</f>
        <v>-0.29670597283903605</v>
      </c>
      <c r="CS41" s="102">
        <f>+COS(CR41)*CP41</f>
        <v>5.8334590113745168</v>
      </c>
      <c r="CT41" s="102"/>
      <c r="CU41" s="102">
        <f>+SIN(CR41)*CP41</f>
        <v>-1.7834673988086944</v>
      </c>
      <c r="CV41" s="102"/>
      <c r="CX41" s="108"/>
      <c r="CY41" s="122"/>
      <c r="CZ41" s="108">
        <f>+CY42-CY40</f>
        <v>3</v>
      </c>
      <c r="DA41" s="123">
        <f>+CZ22</f>
        <v>0</v>
      </c>
      <c r="DB41" s="102">
        <f>+DA41*(DB$35/180)</f>
        <v>0</v>
      </c>
      <c r="DC41" s="102">
        <f>+COS(DB41)*CZ41</f>
        <v>3</v>
      </c>
      <c r="DD41" s="102"/>
      <c r="DE41" s="102">
        <f>+SIN(DB41)*CZ41</f>
        <v>0</v>
      </c>
      <c r="DF41" s="102"/>
      <c r="DH41" s="108"/>
      <c r="DI41" s="122"/>
      <c r="DJ41" s="108">
        <f>+DI42-DI40</f>
        <v>5.8999999999999995</v>
      </c>
      <c r="DK41" s="123">
        <f>+DJ22</f>
        <v>-3</v>
      </c>
      <c r="DL41" s="102">
        <f>+DK41*(DL$35/180)</f>
        <v>-5.235987755982989E-2</v>
      </c>
      <c r="DM41" s="102">
        <f>+COS(DL41)*DJ41</f>
        <v>5.8919142550519847</v>
      </c>
      <c r="DN41" s="102"/>
      <c r="DO41" s="102">
        <f>+SIN(DL41)*DJ41</f>
        <v>-0.30878214183336861</v>
      </c>
      <c r="DP41" s="102"/>
      <c r="DR41" s="108"/>
      <c r="DS41" s="122"/>
      <c r="DT41" s="108">
        <f>+DS42-DS40</f>
        <v>2.6000000000000005</v>
      </c>
      <c r="DU41" s="123">
        <f>+DT22</f>
        <v>-7</v>
      </c>
      <c r="DV41" s="102">
        <f>+DU41*(DV$35/180)</f>
        <v>-0.12217304763960307</v>
      </c>
      <c r="DW41" s="102">
        <f>+COS(DV41)*DT41</f>
        <v>2.5806199942674377</v>
      </c>
      <c r="DX41" s="102"/>
      <c r="DY41" s="102">
        <f>+SIN(DV41)*DT41</f>
        <v>-0.31686029285338352</v>
      </c>
      <c r="DZ41" s="102"/>
    </row>
    <row r="42" spans="1:130" x14ac:dyDescent="0.25">
      <c r="A42" s="108">
        <v>4</v>
      </c>
      <c r="B42" s="122">
        <f>+B23</f>
        <v>6.64</v>
      </c>
      <c r="C42" s="108"/>
      <c r="D42" s="122"/>
      <c r="E42" s="102"/>
      <c r="F42" s="102"/>
      <c r="G42" s="102">
        <f>+G40+F41</f>
        <v>6.3947956552283109</v>
      </c>
      <c r="H42" s="102"/>
      <c r="I42" s="102">
        <f>+I40+H41</f>
        <v>-1.2907424988847933</v>
      </c>
      <c r="K42" s="108">
        <v>4</v>
      </c>
      <c r="L42" s="122">
        <f>+L23</f>
        <v>4.45</v>
      </c>
      <c r="M42" s="108"/>
      <c r="N42" s="122"/>
      <c r="O42" s="102"/>
      <c r="P42" s="102"/>
      <c r="Q42" s="102">
        <f>+Q40+P41</f>
        <v>4.3447135647799984</v>
      </c>
      <c r="R42" s="102"/>
      <c r="S42" s="102">
        <f>+S40+R41</f>
        <v>-0.83150616911185593</v>
      </c>
      <c r="U42" s="108">
        <v>4</v>
      </c>
      <c r="V42" s="122">
        <f>+V23</f>
        <v>5.14</v>
      </c>
      <c r="W42" s="108"/>
      <c r="X42" s="122"/>
      <c r="Y42" s="102"/>
      <c r="Z42" s="102"/>
      <c r="AA42" s="102">
        <f>+AA40+Z41</f>
        <v>4.7344585779285637</v>
      </c>
      <c r="AB42" s="102"/>
      <c r="AC42" s="102">
        <f>+AC40+AB41</f>
        <v>-1.2999437665882163</v>
      </c>
      <c r="AE42" s="108">
        <v>4</v>
      </c>
      <c r="AF42" s="122">
        <f>+AF23</f>
        <v>5</v>
      </c>
      <c r="AG42" s="108"/>
      <c r="AH42" s="122"/>
      <c r="AI42" s="102"/>
      <c r="AJ42" s="102"/>
      <c r="AK42" s="102">
        <f>+AK40+AJ41</f>
        <v>4.9373697073343399</v>
      </c>
      <c r="AL42" s="102"/>
      <c r="AM42" s="102">
        <f>+AM40+AL41</f>
        <v>-0.57569853306816288</v>
      </c>
      <c r="AO42" s="108">
        <v>4</v>
      </c>
      <c r="AP42" s="122">
        <f>+AP23</f>
        <v>12.84</v>
      </c>
      <c r="AQ42" s="108"/>
      <c r="AR42" s="122"/>
      <c r="AS42" s="102"/>
      <c r="AT42" s="102"/>
      <c r="AU42" s="102">
        <f>+AU40+AT41</f>
        <v>12.787544890517065</v>
      </c>
      <c r="AV42" s="102"/>
      <c r="AW42" s="102">
        <f>+AW40+AV41</f>
        <v>-0.75014301417475271</v>
      </c>
      <c r="AY42" s="108">
        <v>4</v>
      </c>
      <c r="AZ42" s="122">
        <f>+AZ23</f>
        <v>9.6999999999999993</v>
      </c>
      <c r="BA42" s="108"/>
      <c r="BB42" s="122"/>
      <c r="BC42" s="102"/>
      <c r="BD42" s="102"/>
      <c r="BE42" s="102">
        <f>+BE40+BD41</f>
        <v>9.4013455040872511</v>
      </c>
      <c r="BF42" s="102"/>
      <c r="BG42" s="102">
        <f>+BG40+BF41</f>
        <v>-1.6448613743480422</v>
      </c>
      <c r="BI42" s="108">
        <v>4</v>
      </c>
      <c r="BJ42" s="122">
        <f>+BJ23</f>
        <v>12.22</v>
      </c>
      <c r="BK42" s="108"/>
      <c r="BL42" s="122"/>
      <c r="BM42" s="102"/>
      <c r="BN42" s="102"/>
      <c r="BO42" s="102">
        <f>+BO40+BN41</f>
        <v>12.173980201892586</v>
      </c>
      <c r="BP42" s="102"/>
      <c r="BQ42" s="102">
        <f>+BQ40+BP41</f>
        <v>-0.51421370365526642</v>
      </c>
      <c r="BS42" s="108">
        <v>4</v>
      </c>
      <c r="BT42" s="122">
        <f>+BT23</f>
        <v>14.11</v>
      </c>
      <c r="BU42" s="108"/>
      <c r="BV42" s="122"/>
      <c r="BW42" s="102"/>
      <c r="BX42" s="102"/>
      <c r="BY42" s="102">
        <f>+BY40+BX41</f>
        <v>14.105189666988554</v>
      </c>
      <c r="BZ42" s="102"/>
      <c r="CA42" s="102">
        <f>+CA40+BZ41</f>
        <v>-0.18369920641273285</v>
      </c>
      <c r="CC42" s="108">
        <v>4</v>
      </c>
      <c r="CD42" s="122">
        <f>+CD23</f>
        <v>15.3</v>
      </c>
      <c r="CE42" s="108"/>
      <c r="CF42" s="122"/>
      <c r="CG42" s="102"/>
      <c r="CH42" s="102"/>
      <c r="CI42" s="102">
        <f>+CI40+CH41</f>
        <v>15.002174268466595</v>
      </c>
      <c r="CJ42" s="102"/>
      <c r="CK42" s="102">
        <f>+CK40+CJ41</f>
        <v>-1.0386417578970817</v>
      </c>
      <c r="CN42" s="108">
        <v>4</v>
      </c>
      <c r="CO42" s="122">
        <f>+CO23</f>
        <v>10.4</v>
      </c>
      <c r="CP42" s="108"/>
      <c r="CQ42" s="122"/>
      <c r="CR42" s="102"/>
      <c r="CS42" s="102"/>
      <c r="CT42" s="102">
        <f>+CT40+CS41</f>
        <v>10.001389221875307</v>
      </c>
      <c r="CU42" s="102"/>
      <c r="CV42" s="102">
        <f>+CV40+CU41</f>
        <v>-2.5617553253147021</v>
      </c>
      <c r="CX42" s="108">
        <v>4</v>
      </c>
      <c r="CY42" s="122">
        <f>+CY23</f>
        <v>7</v>
      </c>
      <c r="CZ42" s="108"/>
      <c r="DA42" s="122"/>
      <c r="DB42" s="102"/>
      <c r="DC42" s="102"/>
      <c r="DD42" s="102">
        <f>+DD40+DC41</f>
        <v>6.9754023004163619</v>
      </c>
      <c r="DE42" s="102"/>
      <c r="DF42" s="102">
        <f>+DF40+DE41</f>
        <v>-0.40216883323698666</v>
      </c>
      <c r="DH42" s="108">
        <v>4</v>
      </c>
      <c r="DI42" s="122">
        <f>+DI23</f>
        <v>11.7</v>
      </c>
      <c r="DJ42" s="108"/>
      <c r="DK42" s="122"/>
      <c r="DL42" s="102"/>
      <c r="DM42" s="102"/>
      <c r="DN42" s="102">
        <f>+DN40+DM41</f>
        <v>11.679003721429053</v>
      </c>
      <c r="DO42" s="102"/>
      <c r="DP42" s="102">
        <f>+DP40+DO41</f>
        <v>-0.67849145267723276</v>
      </c>
      <c r="DR42" s="108">
        <v>4</v>
      </c>
      <c r="DS42" s="122">
        <f>+DS23</f>
        <v>8.4</v>
      </c>
      <c r="DT42" s="108"/>
      <c r="DU42" s="122"/>
      <c r="DV42" s="102"/>
      <c r="DW42" s="102"/>
      <c r="DX42" s="102">
        <f>+DX40+DW41</f>
        <v>8.3638766658711177</v>
      </c>
      <c r="DY42" s="102"/>
      <c r="DZ42" s="102">
        <f>+DZ40+DY41</f>
        <v>-0.70034556094307954</v>
      </c>
    </row>
    <row r="43" spans="1:130" x14ac:dyDescent="0.25">
      <c r="A43" s="108"/>
      <c r="B43" s="122"/>
      <c r="C43" s="108">
        <f>+B44-B42</f>
        <v>9.1900000000000013</v>
      </c>
      <c r="D43" s="123">
        <f>+C23</f>
        <v>-15</v>
      </c>
      <c r="E43" s="102">
        <f>+D43*(E$35/180)</f>
        <v>-0.26179938779914941</v>
      </c>
      <c r="F43" s="102">
        <f>+COS(E43)*C43</f>
        <v>8.8768583435965382</v>
      </c>
      <c r="G43" s="102"/>
      <c r="H43" s="102">
        <f>+SIN(E43)*C43</f>
        <v>-2.3785470244921658</v>
      </c>
      <c r="I43" s="102"/>
      <c r="K43" s="108"/>
      <c r="L43" s="122"/>
      <c r="M43" s="108">
        <f>+L44-L42</f>
        <v>2.8499999999999996</v>
      </c>
      <c r="N43" s="123">
        <f>+M23</f>
        <v>-24</v>
      </c>
      <c r="O43" s="102">
        <f>+N43*(O$35/180)</f>
        <v>-0.41887902047863912</v>
      </c>
      <c r="P43" s="102">
        <f>+COS(O43)*M43</f>
        <v>2.6036045542814121</v>
      </c>
      <c r="Q43" s="102"/>
      <c r="R43" s="102">
        <f>+SIN(O43)*M43</f>
        <v>-1.1591994327660304</v>
      </c>
      <c r="S43" s="102"/>
      <c r="U43" s="108"/>
      <c r="V43" s="122"/>
      <c r="W43" s="108">
        <f>+V44-V42</f>
        <v>4.22</v>
      </c>
      <c r="X43" s="123">
        <f>+W23</f>
        <v>-10</v>
      </c>
      <c r="Y43" s="102">
        <f>+X43*(Y$35/180)</f>
        <v>-0.17453292519943295</v>
      </c>
      <c r="Z43" s="102">
        <f>+COS(Y43)*W43</f>
        <v>4.1558887177115178</v>
      </c>
      <c r="AA43" s="102"/>
      <c r="AB43" s="102">
        <f>+SIN(Y43)*W43</f>
        <v>-0.73279530975444596</v>
      </c>
      <c r="AC43" s="102"/>
      <c r="AE43" s="108"/>
      <c r="AF43" s="122"/>
      <c r="AG43" s="108">
        <f>+AF44-AF42</f>
        <v>3.3000000000000007</v>
      </c>
      <c r="AH43" s="123">
        <f>+AG23</f>
        <v>-20</v>
      </c>
      <c r="AI43" s="102">
        <f>+AH43*(AI$35/180)</f>
        <v>-0.3490658503988659</v>
      </c>
      <c r="AJ43" s="102">
        <f>+COS(AI43)*AG43</f>
        <v>3.1009856485934986</v>
      </c>
      <c r="AK43" s="102"/>
      <c r="AL43" s="102">
        <f>+SIN(AI43)*AG43</f>
        <v>-1.1286664729747069</v>
      </c>
      <c r="AM43" s="102"/>
      <c r="AO43" s="108"/>
      <c r="AP43" s="122"/>
      <c r="AQ43" s="108">
        <f>+AP44-AP42</f>
        <v>5.4600000000000009</v>
      </c>
      <c r="AR43" s="123">
        <f>+AQ23</f>
        <v>-9</v>
      </c>
      <c r="AS43" s="102">
        <f>+AR43*(AS$35/180)</f>
        <v>-0.15707963267948966</v>
      </c>
      <c r="AT43" s="102">
        <f>+COS(AS43)*AQ43</f>
        <v>5.3927783396494533</v>
      </c>
      <c r="AU43" s="102"/>
      <c r="AV43" s="102">
        <f>+SIN(AS43)*AQ43</f>
        <v>-0.85413217911966066</v>
      </c>
      <c r="AW43" s="102"/>
      <c r="AY43" s="108"/>
      <c r="AZ43" s="122"/>
      <c r="BA43" s="108">
        <f>+AZ44-AZ42</f>
        <v>5.3000000000000007</v>
      </c>
      <c r="BB43" s="123">
        <f>+BA23</f>
        <v>-4</v>
      </c>
      <c r="BC43" s="102">
        <f>+BB43*(BC$35/180)</f>
        <v>-6.9813170079773182E-2</v>
      </c>
      <c r="BD43" s="102">
        <f>+COS(BC43)*BA43</f>
        <v>5.2870894663770693</v>
      </c>
      <c r="BE43" s="102"/>
      <c r="BF43" s="102">
        <f>+SIN(BC43)*BA43</f>
        <v>-0.36970931084386416</v>
      </c>
      <c r="BG43" s="102"/>
      <c r="BI43" s="108"/>
      <c r="BJ43" s="122"/>
      <c r="BK43" s="108">
        <f>+BJ44-BJ42</f>
        <v>4.58</v>
      </c>
      <c r="BL43" s="123">
        <f>+BK23</f>
        <v>-4</v>
      </c>
      <c r="BM43" s="102">
        <f>+BL43*(BM$35/180)</f>
        <v>-6.9813170079773182E-2</v>
      </c>
      <c r="BN43" s="102">
        <f>+COS(BM43)*BK43</f>
        <v>4.5688433501899945</v>
      </c>
      <c r="BO43" s="102"/>
      <c r="BP43" s="102">
        <f>+SIN(BM43)*BK43</f>
        <v>-0.31948464974809387</v>
      </c>
      <c r="BQ43" s="102"/>
      <c r="BS43" s="108"/>
      <c r="BT43" s="122"/>
      <c r="BU43" s="108">
        <f>+BT44-BT42</f>
        <v>5.0199999999999996</v>
      </c>
      <c r="BV43" s="123">
        <f>+BU23</f>
        <v>-10</v>
      </c>
      <c r="BW43" s="102">
        <f>+BV43*(BW$35/180)</f>
        <v>-0.17453292519943295</v>
      </c>
      <c r="BX43" s="102">
        <f>+COS(BW43)*BU43</f>
        <v>4.9437349201212841</v>
      </c>
      <c r="BY43" s="102"/>
      <c r="BZ43" s="102">
        <f>+SIN(BW43)*BU43</f>
        <v>-0.87171385188799022</v>
      </c>
      <c r="CA43" s="102"/>
      <c r="CC43" s="108"/>
      <c r="CD43" s="122"/>
      <c r="CE43" s="108">
        <f>+CD44-CD42</f>
        <v>8.27</v>
      </c>
      <c r="CF43" s="123">
        <f>+CE23</f>
        <v>5</v>
      </c>
      <c r="CG43" s="102">
        <f>+CF43*(CG$35/180)</f>
        <v>8.7266462599716474E-2</v>
      </c>
      <c r="CH43" s="102">
        <f>+COS(CG43)*CE43</f>
        <v>8.2385301532187345</v>
      </c>
      <c r="CI43" s="102"/>
      <c r="CJ43" s="102">
        <f>+SIN(CG43)*CE43</f>
        <v>0.72077799252313302</v>
      </c>
      <c r="CK43" s="102"/>
      <c r="CN43" s="108"/>
      <c r="CO43" s="122"/>
      <c r="CP43" s="108">
        <f>+CO44-CO42</f>
        <v>10.1</v>
      </c>
      <c r="CQ43" s="123">
        <f>+CP23</f>
        <v>-6</v>
      </c>
      <c r="CR43" s="102">
        <f>+CQ43*(CR$35/180)</f>
        <v>-0.10471975511965978</v>
      </c>
      <c r="CS43" s="102">
        <f>+COS(CR43)*CP43</f>
        <v>10.04467114321956</v>
      </c>
      <c r="CT43" s="102"/>
      <c r="CU43" s="102">
        <f>+SIN(CR43)*CP43</f>
        <v>-1.0557374790033001</v>
      </c>
      <c r="CV43" s="102"/>
      <c r="CX43" s="108"/>
      <c r="CY43" s="122"/>
      <c r="CZ43" s="108">
        <f>+CY44-CY42</f>
        <v>5.1999999999999993</v>
      </c>
      <c r="DA43" s="123">
        <f>+CZ23</f>
        <v>-4</v>
      </c>
      <c r="DB43" s="102">
        <f>+DA43*(DB$35/180)</f>
        <v>-6.9813170079773182E-2</v>
      </c>
      <c r="DC43" s="102">
        <f>+COS(DB43)*CZ43</f>
        <v>5.1873330613510849</v>
      </c>
      <c r="DD43" s="102"/>
      <c r="DE43" s="102">
        <f>+SIN(DB43)*CZ43</f>
        <v>-0.36273366346945152</v>
      </c>
      <c r="DF43" s="102"/>
      <c r="DH43" s="108"/>
      <c r="DI43" s="122"/>
      <c r="DJ43" s="108">
        <f>+DI44-DI42</f>
        <v>1.3000000000000007</v>
      </c>
      <c r="DK43" s="123">
        <f>+DJ23</f>
        <v>0</v>
      </c>
      <c r="DL43" s="102">
        <f>+DK43*(DL$35/180)</f>
        <v>0</v>
      </c>
      <c r="DM43" s="102">
        <f>+COS(DL43)*DJ43</f>
        <v>1.3000000000000007</v>
      </c>
      <c r="DN43" s="102"/>
      <c r="DO43" s="102">
        <f>+SIN(DL43)*DJ43</f>
        <v>0</v>
      </c>
      <c r="DP43" s="102"/>
      <c r="DR43" s="108"/>
      <c r="DS43" s="122"/>
      <c r="DT43" s="108">
        <f>+DS44-DS42</f>
        <v>4.9599999999999991</v>
      </c>
      <c r="DU43" s="123">
        <f>+DT23</f>
        <v>-10</v>
      </c>
      <c r="DV43" s="102">
        <f>+DU43*(DV$35/180)</f>
        <v>-0.17453292519943295</v>
      </c>
      <c r="DW43" s="102">
        <f>+COS(DV43)*DT43</f>
        <v>4.8846464549405511</v>
      </c>
      <c r="DX43" s="102"/>
      <c r="DY43" s="102">
        <f>+SIN(DV43)*DT43</f>
        <v>-0.86129496122797433</v>
      </c>
      <c r="DZ43" s="102"/>
    </row>
    <row r="44" spans="1:130" x14ac:dyDescent="0.25">
      <c r="A44" s="108">
        <v>5</v>
      </c>
      <c r="B44" s="122">
        <f>+B24</f>
        <v>15.83</v>
      </c>
      <c r="C44" s="108"/>
      <c r="D44" s="122"/>
      <c r="E44" s="102"/>
      <c r="F44" s="102"/>
      <c r="G44" s="102">
        <f>+G42+F43</f>
        <v>15.271653998824849</v>
      </c>
      <c r="H44" s="102"/>
      <c r="I44" s="102">
        <f>+I42+H43</f>
        <v>-3.6692895233769591</v>
      </c>
      <c r="K44" s="108">
        <v>5</v>
      </c>
      <c r="L44" s="122">
        <f>+L24</f>
        <v>7.3</v>
      </c>
      <c r="M44" s="108"/>
      <c r="N44" s="122"/>
      <c r="O44" s="102"/>
      <c r="P44" s="102"/>
      <c r="Q44" s="102">
        <f>+Q42+P43</f>
        <v>6.9483181190614101</v>
      </c>
      <c r="R44" s="102"/>
      <c r="S44" s="102">
        <f>+S42+R43</f>
        <v>-1.9907056018778864</v>
      </c>
      <c r="U44" s="108">
        <v>5</v>
      </c>
      <c r="V44" s="122">
        <f>+V24</f>
        <v>9.36</v>
      </c>
      <c r="W44" s="108"/>
      <c r="X44" s="122"/>
      <c r="Y44" s="102"/>
      <c r="Z44" s="102"/>
      <c r="AA44" s="102">
        <f>+AA42+Z43</f>
        <v>8.8903472956400815</v>
      </c>
      <c r="AB44" s="102"/>
      <c r="AC44" s="102">
        <f>+AC42+AB43</f>
        <v>-2.0327390763426623</v>
      </c>
      <c r="AE44" s="108">
        <v>5</v>
      </c>
      <c r="AF44" s="122">
        <f>+AF24</f>
        <v>8.3000000000000007</v>
      </c>
      <c r="AG44" s="108"/>
      <c r="AH44" s="122"/>
      <c r="AI44" s="102"/>
      <c r="AJ44" s="102"/>
      <c r="AK44" s="102">
        <f>+AK42+AJ43</f>
        <v>8.0383553559278376</v>
      </c>
      <c r="AL44" s="102"/>
      <c r="AM44" s="102">
        <f>+AM42+AL43</f>
        <v>-1.7043650060428699</v>
      </c>
      <c r="AO44" s="108">
        <v>5</v>
      </c>
      <c r="AP44" s="122">
        <f>+AP24</f>
        <v>18.3</v>
      </c>
      <c r="AQ44" s="108"/>
      <c r="AR44" s="122"/>
      <c r="AS44" s="102"/>
      <c r="AT44" s="102"/>
      <c r="AU44" s="102">
        <f>+AU42+AT43</f>
        <v>18.180323230166518</v>
      </c>
      <c r="AV44" s="102"/>
      <c r="AW44" s="102">
        <f>+AW42+AV43</f>
        <v>-1.6042751932944133</v>
      </c>
      <c r="AY44" s="108">
        <v>5</v>
      </c>
      <c r="AZ44" s="122">
        <f>+AZ24</f>
        <v>15</v>
      </c>
      <c r="BA44" s="108"/>
      <c r="BB44" s="122"/>
      <c r="BC44" s="102"/>
      <c r="BD44" s="102"/>
      <c r="BE44" s="102">
        <f>+BE42+BD43</f>
        <v>14.688434970464321</v>
      </c>
      <c r="BF44" s="102"/>
      <c r="BG44" s="102">
        <f>+BG42+BF43</f>
        <v>-2.0145706851919063</v>
      </c>
      <c r="BI44" s="108">
        <v>5</v>
      </c>
      <c r="BJ44" s="122">
        <f>+BJ24</f>
        <v>16.8</v>
      </c>
      <c r="BK44" s="108"/>
      <c r="BL44" s="122"/>
      <c r="BM44" s="102"/>
      <c r="BN44" s="102"/>
      <c r="BO44" s="102">
        <f>+BO42+BN43</f>
        <v>16.74282355208258</v>
      </c>
      <c r="BP44" s="102"/>
      <c r="BQ44" s="102">
        <f>+BQ42+BP43</f>
        <v>-0.83369835340336029</v>
      </c>
      <c r="BS44" s="108">
        <v>5</v>
      </c>
      <c r="BT44" s="122">
        <f>+BT24</f>
        <v>19.13</v>
      </c>
      <c r="BU44" s="108"/>
      <c r="BV44" s="122"/>
      <c r="BW44" s="102"/>
      <c r="BX44" s="102"/>
      <c r="BY44" s="102">
        <f>+BY42+BX43</f>
        <v>19.048924587109838</v>
      </c>
      <c r="BZ44" s="102"/>
      <c r="CA44" s="102">
        <f>+CA42+BZ43</f>
        <v>-1.0554130583007231</v>
      </c>
      <c r="CC44" s="108">
        <v>5</v>
      </c>
      <c r="CD44" s="122">
        <f>+CD24</f>
        <v>23.57</v>
      </c>
      <c r="CE44" s="108"/>
      <c r="CF44" s="122"/>
      <c r="CG44" s="102"/>
      <c r="CH44" s="102"/>
      <c r="CI44" s="102">
        <f>+CI42+CH43</f>
        <v>23.240704421685329</v>
      </c>
      <c r="CJ44" s="102"/>
      <c r="CK44" s="102">
        <f>+CK42+CJ43</f>
        <v>-0.31786376537394867</v>
      </c>
      <c r="CN44" s="108">
        <v>5</v>
      </c>
      <c r="CO44" s="122">
        <f>+CO24</f>
        <v>20.5</v>
      </c>
      <c r="CP44" s="108"/>
      <c r="CQ44" s="122"/>
      <c r="CR44" s="102"/>
      <c r="CS44" s="102"/>
      <c r="CT44" s="102">
        <f>+CT42+CS43</f>
        <v>20.046060365094867</v>
      </c>
      <c r="CU44" s="102"/>
      <c r="CV44" s="102">
        <f>+CV42+CU43</f>
        <v>-3.6174928043180019</v>
      </c>
      <c r="CX44" s="108">
        <v>5</v>
      </c>
      <c r="CY44" s="122">
        <f>+CY24</f>
        <v>12.2</v>
      </c>
      <c r="CZ44" s="108"/>
      <c r="DA44" s="122"/>
      <c r="DB44" s="102"/>
      <c r="DC44" s="102"/>
      <c r="DD44" s="102">
        <f>+DD42+DC43</f>
        <v>12.162735361767446</v>
      </c>
      <c r="DE44" s="102"/>
      <c r="DF44" s="102">
        <f>+DF42+DE43</f>
        <v>-0.76490249670643817</v>
      </c>
      <c r="DH44" s="108">
        <v>5</v>
      </c>
      <c r="DI44" s="122">
        <f>+DI24</f>
        <v>13</v>
      </c>
      <c r="DJ44" s="108"/>
      <c r="DK44" s="122"/>
      <c r="DL44" s="102"/>
      <c r="DM44" s="102"/>
      <c r="DN44" s="102">
        <f>+DN42+DM43</f>
        <v>12.979003721429054</v>
      </c>
      <c r="DO44" s="102"/>
      <c r="DP44" s="102">
        <f>+DP42+DO43</f>
        <v>-0.67849145267723276</v>
      </c>
      <c r="DR44" s="108">
        <v>5</v>
      </c>
      <c r="DS44" s="122">
        <f>+DS24</f>
        <v>13.36</v>
      </c>
      <c r="DT44" s="108"/>
      <c r="DU44" s="122"/>
      <c r="DV44" s="102"/>
      <c r="DW44" s="102"/>
      <c r="DX44" s="102">
        <f>+DX42+DW43</f>
        <v>13.248523120811669</v>
      </c>
      <c r="DY44" s="102"/>
      <c r="DZ44" s="102">
        <f>+DZ42+DY43</f>
        <v>-1.5616405221710539</v>
      </c>
    </row>
    <row r="45" spans="1:130" x14ac:dyDescent="0.25">
      <c r="A45" s="108"/>
      <c r="B45" s="122"/>
      <c r="C45" s="108">
        <f>+B46-B44</f>
        <v>0.97000000000000064</v>
      </c>
      <c r="D45" s="122">
        <f>+C24</f>
        <v>-12</v>
      </c>
      <c r="E45" s="102">
        <f>+D45*(E$35/180)</f>
        <v>-0.20943951023931956</v>
      </c>
      <c r="F45" s="102">
        <f>+COS(E45)*C45</f>
        <v>0.94880317271179215</v>
      </c>
      <c r="G45" s="102"/>
      <c r="H45" s="102">
        <f>+SIN(E45)*C45</f>
        <v>-0.20167434009322668</v>
      </c>
      <c r="I45" s="102"/>
      <c r="K45" s="108"/>
      <c r="L45" s="122"/>
      <c r="M45" s="108">
        <f>+L46-L44</f>
        <v>0.97999999999999954</v>
      </c>
      <c r="N45" s="122">
        <f>+M24</f>
        <v>-16</v>
      </c>
      <c r="O45" s="102">
        <f>+N45*(O$35/180)</f>
        <v>-0.27925268031909273</v>
      </c>
      <c r="P45" s="102">
        <f>+COS(O45)*M45</f>
        <v>0.94203646201955205</v>
      </c>
      <c r="Q45" s="102"/>
      <c r="R45" s="102">
        <f>+SIN(O45)*M45</f>
        <v>-0.27012460870065907</v>
      </c>
      <c r="S45" s="102"/>
      <c r="U45" s="108"/>
      <c r="V45" s="122"/>
      <c r="W45" s="108">
        <f>+V46-V44</f>
        <v>5.4400000000000013</v>
      </c>
      <c r="X45" s="122">
        <f>+W24</f>
        <v>-8</v>
      </c>
      <c r="Y45" s="102">
        <f>+X45*(Y$35/180)</f>
        <v>-0.13962634015954636</v>
      </c>
      <c r="Z45" s="102">
        <f>+COS(Y45)*W45</f>
        <v>5.3870582939541443</v>
      </c>
      <c r="AA45" s="102"/>
      <c r="AB45" s="102">
        <f>+SIN(Y45)*W45</f>
        <v>-0.75710166922275612</v>
      </c>
      <c r="AC45" s="102"/>
      <c r="AE45" s="108"/>
      <c r="AF45" s="122"/>
      <c r="AG45" s="108">
        <f>+AF46-AF44</f>
        <v>1.25</v>
      </c>
      <c r="AH45" s="122">
        <f>+AG24</f>
        <v>-13</v>
      </c>
      <c r="AI45" s="102">
        <f>+AH45*(AI$35/180)</f>
        <v>-0.22689280275926285</v>
      </c>
      <c r="AJ45" s="102">
        <f>+COS(AI45)*AG45</f>
        <v>1.217962580981544</v>
      </c>
      <c r="AK45" s="102"/>
      <c r="AL45" s="102">
        <f>+SIN(AI45)*AG45</f>
        <v>-0.28118881792983125</v>
      </c>
      <c r="AM45" s="102"/>
      <c r="AO45" s="108"/>
      <c r="AP45" s="122"/>
      <c r="AQ45" s="108">
        <f>+AP46-AP44</f>
        <v>1.1999999999999993</v>
      </c>
      <c r="AR45" s="122">
        <f>+AQ24</f>
        <v>-7</v>
      </c>
      <c r="AS45" s="102">
        <f>+AR45*(AS$35/180)</f>
        <v>-0.12217304763960307</v>
      </c>
      <c r="AT45" s="102">
        <f>+COS(AS45)*AQ45</f>
        <v>1.1910553819695857</v>
      </c>
      <c r="AU45" s="102"/>
      <c r="AV45" s="102">
        <f>+SIN(AS45)*AQ45</f>
        <v>-0.14624321208617688</v>
      </c>
      <c r="AW45" s="102"/>
      <c r="AY45" s="108"/>
      <c r="AZ45" s="122"/>
      <c r="BA45" s="108">
        <f>+AZ46-AZ44</f>
        <v>5.1999999999999993</v>
      </c>
      <c r="BB45" s="122">
        <f>+BA24</f>
        <v>-12</v>
      </c>
      <c r="BC45" s="102">
        <f>+BB45*(BC$35/180)</f>
        <v>-0.20943951023931956</v>
      </c>
      <c r="BD45" s="102">
        <f>+COS(BC45)*BA45</f>
        <v>5.086367523815789</v>
      </c>
      <c r="BE45" s="102"/>
      <c r="BF45" s="102">
        <f>+SIN(BC45)*BA45</f>
        <v>-1.0811407922523484</v>
      </c>
      <c r="BG45" s="102"/>
      <c r="BI45" s="108"/>
      <c r="BJ45" s="122"/>
      <c r="BK45" s="108">
        <f>+BJ46-BJ44</f>
        <v>0.89999999999999858</v>
      </c>
      <c r="BL45" s="122">
        <f>+BK24</f>
        <v>-15</v>
      </c>
      <c r="BM45" s="102">
        <f>+BL45*(BM$35/180)</f>
        <v>-0.26179938779914941</v>
      </c>
      <c r="BN45" s="102">
        <f>+COS(BM45)*BK45</f>
        <v>0.86933324366016007</v>
      </c>
      <c r="BO45" s="102"/>
      <c r="BP45" s="102">
        <f>+SIN(BM45)*BK45</f>
        <v>-0.2329371405922683</v>
      </c>
      <c r="BQ45" s="102"/>
      <c r="BS45" s="108"/>
      <c r="BT45" s="122"/>
      <c r="BU45" s="108">
        <f>+BT46-BT44</f>
        <v>6.77</v>
      </c>
      <c r="BV45" s="122">
        <f>+BU24</f>
        <v>-9</v>
      </c>
      <c r="BW45" s="102">
        <f>+BV45*(BW$35/180)</f>
        <v>-0.15707963267948966</v>
      </c>
      <c r="BX45" s="102">
        <f>+COS(BW45)*BU45</f>
        <v>6.6866500658290819</v>
      </c>
      <c r="BY45" s="102"/>
      <c r="BZ45" s="102">
        <f>+SIN(BW45)*BU45</f>
        <v>-1.0590613283223629</v>
      </c>
      <c r="CA45" s="102"/>
      <c r="CC45" s="108"/>
      <c r="CD45" s="122"/>
      <c r="CE45" s="108">
        <f>+CD46-CD44</f>
        <v>9.75</v>
      </c>
      <c r="CF45" s="122">
        <f>+CE24</f>
        <v>-7</v>
      </c>
      <c r="CG45" s="102">
        <f>+CF45*(CG$35/180)</f>
        <v>-0.12217304763960307</v>
      </c>
      <c r="CH45" s="102">
        <f>+COS(CG45)*CE45</f>
        <v>9.6773249785028899</v>
      </c>
      <c r="CI45" s="102"/>
      <c r="CJ45" s="102">
        <f>+SIN(CG45)*CE45</f>
        <v>-1.188226098200188</v>
      </c>
      <c r="CK45" s="102"/>
      <c r="CN45" s="108"/>
      <c r="CO45" s="122"/>
      <c r="CP45" s="108">
        <f>+CO46-CO44</f>
        <v>4.3999999999999986</v>
      </c>
      <c r="CQ45" s="122">
        <f>+CP24</f>
        <v>-9</v>
      </c>
      <c r="CR45" s="102">
        <f>+CQ45*(CR$35/180)</f>
        <v>-0.15707963267948966</v>
      </c>
      <c r="CS45" s="102">
        <f>+COS(CR45)*CP45</f>
        <v>4.3458286986186048</v>
      </c>
      <c r="CT45" s="102"/>
      <c r="CU45" s="102">
        <f>+SIN(CR45)*CP45</f>
        <v>-0.68831164617701557</v>
      </c>
      <c r="CV45" s="102"/>
      <c r="CX45" s="108"/>
      <c r="CY45" s="122"/>
      <c r="CZ45" s="108">
        <f>+CY46-CY44</f>
        <v>4</v>
      </c>
      <c r="DA45" s="122">
        <f>+CZ24</f>
        <v>1</v>
      </c>
      <c r="DB45" s="102">
        <f>+DA45*(DB$35/180)</f>
        <v>1.7453292519943295E-2</v>
      </c>
      <c r="DC45" s="102">
        <f>+COS(DB45)*CZ45</f>
        <v>3.9993907806255651</v>
      </c>
      <c r="DD45" s="102"/>
      <c r="DE45" s="102">
        <f>+SIN(DB45)*CZ45</f>
        <v>6.9809625749134047E-2</v>
      </c>
      <c r="DF45" s="102"/>
      <c r="DH45" s="108"/>
      <c r="DI45" s="122"/>
      <c r="DJ45" s="108">
        <f>+DI46-DI44</f>
        <v>0.40000000000000036</v>
      </c>
      <c r="DK45" s="122">
        <f>+DJ24</f>
        <v>-90</v>
      </c>
      <c r="DL45" s="102">
        <f>+DK45*(DL$35/180)</f>
        <v>-1.5707963267948966</v>
      </c>
      <c r="DM45" s="102">
        <f>+COS(DL45)*DJ45</f>
        <v>2.4502969098172422E-17</v>
      </c>
      <c r="DN45" s="102"/>
      <c r="DO45" s="102">
        <f>+SIN(DL45)*DJ45</f>
        <v>-0.40000000000000036</v>
      </c>
      <c r="DP45" s="102"/>
      <c r="DR45" s="108"/>
      <c r="DS45" s="122"/>
      <c r="DT45" s="108">
        <f>+DS46-DS44</f>
        <v>6.66</v>
      </c>
      <c r="DU45" s="122">
        <f>+DT24</f>
        <v>-11</v>
      </c>
      <c r="DV45" s="102">
        <f>+DU45*(DV$35/180)</f>
        <v>-0.19198621771937624</v>
      </c>
      <c r="DW45" s="102">
        <f>+COS(DV45)*DT45</f>
        <v>6.5376370417614424</v>
      </c>
      <c r="DX45" s="102"/>
      <c r="DY45" s="102">
        <f>+SIN(DV45)*DT45</f>
        <v>-1.2707879092077885</v>
      </c>
      <c r="DZ45" s="102"/>
    </row>
    <row r="46" spans="1:130" x14ac:dyDescent="0.25">
      <c r="A46" s="108">
        <v>6</v>
      </c>
      <c r="B46" s="122">
        <f>+B25</f>
        <v>16.8</v>
      </c>
      <c r="C46" s="108"/>
      <c r="D46" s="131"/>
      <c r="E46" s="102"/>
      <c r="F46" s="102"/>
      <c r="G46" s="102">
        <f>+G44+F45</f>
        <v>16.220457171536641</v>
      </c>
      <c r="H46" s="102"/>
      <c r="I46" s="102">
        <f>+I44+H45</f>
        <v>-3.8709638634701857</v>
      </c>
      <c r="K46" s="108">
        <v>6</v>
      </c>
      <c r="L46" s="122">
        <f>+L25</f>
        <v>8.2799999999999994</v>
      </c>
      <c r="M46" s="108"/>
      <c r="N46" s="131"/>
      <c r="O46" s="102"/>
      <c r="P46" s="102"/>
      <c r="Q46" s="102">
        <f>+Q44+P45</f>
        <v>7.8903545810809623</v>
      </c>
      <c r="R46" s="102"/>
      <c r="S46" s="102">
        <f>+S44+R45</f>
        <v>-2.2608302105785456</v>
      </c>
      <c r="U46" s="108">
        <v>6</v>
      </c>
      <c r="V46" s="122">
        <f>+V25</f>
        <v>14.8</v>
      </c>
      <c r="W46" s="108"/>
      <c r="X46" s="131"/>
      <c r="Y46" s="102"/>
      <c r="Z46" s="102"/>
      <c r="AA46" s="102">
        <f>+AA44+Z45</f>
        <v>14.277405589594226</v>
      </c>
      <c r="AB46" s="102"/>
      <c r="AC46" s="102">
        <f>+AC44+AB45</f>
        <v>-2.7898407455654182</v>
      </c>
      <c r="AE46" s="108">
        <v>6</v>
      </c>
      <c r="AF46" s="122">
        <f>+AF25</f>
        <v>9.5500000000000007</v>
      </c>
      <c r="AG46" s="108"/>
      <c r="AH46" s="131"/>
      <c r="AI46" s="102"/>
      <c r="AJ46" s="102"/>
      <c r="AK46" s="102">
        <f>+AK44+AJ45</f>
        <v>9.2563179369093813</v>
      </c>
      <c r="AL46" s="102"/>
      <c r="AM46" s="102">
        <f>+AM44+AL45</f>
        <v>-1.9855538239727011</v>
      </c>
      <c r="AO46" s="108">
        <v>6</v>
      </c>
      <c r="AP46" s="122">
        <f>+AP25</f>
        <v>19.5</v>
      </c>
      <c r="AQ46" s="108"/>
      <c r="AR46" s="131"/>
      <c r="AS46" s="102"/>
      <c r="AT46" s="102"/>
      <c r="AU46" s="102">
        <f>+AU44+AT45</f>
        <v>19.371378612136105</v>
      </c>
      <c r="AV46" s="102"/>
      <c r="AW46" s="102">
        <f>+AW44+AV45</f>
        <v>-1.7505184053805902</v>
      </c>
      <c r="AY46" s="108">
        <v>6</v>
      </c>
      <c r="AZ46" s="122">
        <f>+AZ25</f>
        <v>20.2</v>
      </c>
      <c r="BA46" s="108"/>
      <c r="BB46" s="131"/>
      <c r="BC46" s="102"/>
      <c r="BD46" s="102"/>
      <c r="BE46" s="102">
        <f>+BE44+BD45</f>
        <v>19.774802494280109</v>
      </c>
      <c r="BF46" s="102"/>
      <c r="BG46" s="102">
        <f>+BG44+BF45</f>
        <v>-3.0957114774442545</v>
      </c>
      <c r="BI46" s="108">
        <v>6</v>
      </c>
      <c r="BJ46" s="122">
        <f>+BJ25</f>
        <v>17.7</v>
      </c>
      <c r="BK46" s="108"/>
      <c r="BL46" s="131"/>
      <c r="BM46" s="102"/>
      <c r="BN46" s="102"/>
      <c r="BO46" s="102">
        <f>+BO44+BN45</f>
        <v>17.612156795742742</v>
      </c>
      <c r="BP46" s="102"/>
      <c r="BQ46" s="102">
        <f>+BQ44+BP45</f>
        <v>-1.0666354939956286</v>
      </c>
      <c r="BS46" s="108">
        <v>6</v>
      </c>
      <c r="BT46" s="122">
        <f>+BT25</f>
        <v>25.9</v>
      </c>
      <c r="BU46" s="108"/>
      <c r="BV46" s="131"/>
      <c r="BW46" s="102"/>
      <c r="BX46" s="102"/>
      <c r="BY46" s="102">
        <f>+BY44+BX45</f>
        <v>25.735574652938919</v>
      </c>
      <c r="BZ46" s="102"/>
      <c r="CA46" s="102">
        <f>+CA44+BZ45</f>
        <v>-2.114474386623086</v>
      </c>
      <c r="CC46" s="108">
        <v>6</v>
      </c>
      <c r="CD46" s="122">
        <f>+CD25</f>
        <v>33.32</v>
      </c>
      <c r="CE46" s="108"/>
      <c r="CF46" s="131"/>
      <c r="CG46" s="102"/>
      <c r="CH46" s="102"/>
      <c r="CI46" s="102">
        <f>+CI44+CH45</f>
        <v>32.918029400188217</v>
      </c>
      <c r="CJ46" s="102"/>
      <c r="CK46" s="102">
        <f>+CK44+CJ45</f>
        <v>-1.5060898635741367</v>
      </c>
      <c r="CN46" s="108">
        <v>6</v>
      </c>
      <c r="CO46" s="122">
        <f>+CO25</f>
        <v>24.9</v>
      </c>
      <c r="CP46" s="108"/>
      <c r="CQ46" s="131"/>
      <c r="CR46" s="102"/>
      <c r="CS46" s="102"/>
      <c r="CT46" s="102">
        <f>+CT44+CS45</f>
        <v>24.391889063713471</v>
      </c>
      <c r="CU46" s="102"/>
      <c r="CV46" s="102">
        <f>+CV44+CU45</f>
        <v>-4.3058044504950175</v>
      </c>
      <c r="CX46" s="108">
        <v>6</v>
      </c>
      <c r="CY46" s="122">
        <f>+CY25</f>
        <v>16.2</v>
      </c>
      <c r="CZ46" s="108"/>
      <c r="DA46" s="131"/>
      <c r="DB46" s="102"/>
      <c r="DC46" s="102"/>
      <c r="DD46" s="102">
        <f>+DD44+DC45</f>
        <v>16.16212614239301</v>
      </c>
      <c r="DE46" s="102"/>
      <c r="DF46" s="102">
        <f>+DF44+DE45</f>
        <v>-0.6950928709573041</v>
      </c>
      <c r="DH46" s="108">
        <v>6</v>
      </c>
      <c r="DI46" s="122">
        <f>+DI25</f>
        <v>13.4</v>
      </c>
      <c r="DJ46" s="108"/>
      <c r="DK46" s="131"/>
      <c r="DL46" s="102"/>
      <c r="DM46" s="102"/>
      <c r="DN46" s="102">
        <f>+DN44+DM45</f>
        <v>12.979003721429054</v>
      </c>
      <c r="DO46" s="102"/>
      <c r="DP46" s="102">
        <f>+DP44+DO45</f>
        <v>-1.0784914526772331</v>
      </c>
      <c r="DR46" s="108">
        <v>6</v>
      </c>
      <c r="DS46" s="122">
        <f>+DS25</f>
        <v>20.02</v>
      </c>
      <c r="DT46" s="108"/>
      <c r="DU46" s="131"/>
      <c r="DV46" s="102"/>
      <c r="DW46" s="102"/>
      <c r="DX46" s="102">
        <f>+DX44+DW45</f>
        <v>19.786160162573111</v>
      </c>
      <c r="DY46" s="102"/>
      <c r="DZ46" s="102">
        <f>+DZ44+DY45</f>
        <v>-2.8324284313788421</v>
      </c>
    </row>
    <row r="47" spans="1:130" x14ac:dyDescent="0.25">
      <c r="A47" s="108"/>
      <c r="B47" s="131"/>
      <c r="C47" s="108">
        <f>+B48-B46</f>
        <v>-16.8</v>
      </c>
      <c r="D47" s="131">
        <f>+C25</f>
        <v>0</v>
      </c>
      <c r="E47" s="102">
        <f>+D47*(E$35/180)</f>
        <v>0</v>
      </c>
      <c r="F47" s="102">
        <f>+COS(E47)*C47</f>
        <v>-16.8</v>
      </c>
      <c r="G47" s="102"/>
      <c r="H47" s="102">
        <f>+SIN(E47)*C47</f>
        <v>0</v>
      </c>
      <c r="I47" s="102"/>
      <c r="K47" s="108"/>
      <c r="L47" s="131"/>
      <c r="M47" s="108">
        <f>+L48-L46</f>
        <v>-8.2799999999999994</v>
      </c>
      <c r="N47" s="131">
        <f>+M25</f>
        <v>0</v>
      </c>
      <c r="O47" s="102">
        <f>+N47*(O$35/180)</f>
        <v>0</v>
      </c>
      <c r="P47" s="102">
        <f>+COS(O47)*M47</f>
        <v>-8.2799999999999994</v>
      </c>
      <c r="Q47" s="102"/>
      <c r="R47" s="102">
        <f>+SIN(O47)*M47</f>
        <v>0</v>
      </c>
      <c r="S47" s="102"/>
      <c r="U47" s="108"/>
      <c r="V47" s="131"/>
      <c r="W47" s="108">
        <f>+V48-V46</f>
        <v>1.0499999999999989</v>
      </c>
      <c r="X47" s="131">
        <f>+W25</f>
        <v>-11</v>
      </c>
      <c r="Y47" s="102">
        <f>+X47*(Y$35/180)</f>
        <v>-0.19198621771937624</v>
      </c>
      <c r="Z47" s="102">
        <f>+COS(Y47)*W47</f>
        <v>1.0307085426200462</v>
      </c>
      <c r="AA47" s="102"/>
      <c r="AB47" s="102">
        <f>+SIN(Y47)*W47</f>
        <v>-0.20034944514537184</v>
      </c>
      <c r="AC47" s="102"/>
      <c r="AE47" s="108"/>
      <c r="AF47" s="131"/>
      <c r="AG47" s="108">
        <f>+AF48-AF46</f>
        <v>-9.5500000000000007</v>
      </c>
      <c r="AH47" s="131">
        <f>+AG25</f>
        <v>0</v>
      </c>
      <c r="AI47" s="102">
        <f>+AH47*(AI$35/180)</f>
        <v>0</v>
      </c>
      <c r="AJ47" s="102">
        <f>+COS(AI47)*AG47</f>
        <v>-9.5500000000000007</v>
      </c>
      <c r="AK47" s="102"/>
      <c r="AL47" s="102">
        <f>+SIN(AI47)*AG47</f>
        <v>0</v>
      </c>
      <c r="AM47" s="102"/>
      <c r="AO47" s="108"/>
      <c r="AP47" s="131"/>
      <c r="AQ47" s="108">
        <f>+AP48-AP46</f>
        <v>-19.5</v>
      </c>
      <c r="AR47" s="131">
        <f>+AQ25</f>
        <v>0</v>
      </c>
      <c r="AS47" s="102">
        <f>+AR47*(AS$35/180)</f>
        <v>0</v>
      </c>
      <c r="AT47" s="102">
        <f>+COS(AS47)*AQ47</f>
        <v>-19.5</v>
      </c>
      <c r="AU47" s="102"/>
      <c r="AV47" s="102">
        <f>+SIN(AS47)*AQ47</f>
        <v>0</v>
      </c>
      <c r="AW47" s="102"/>
      <c r="AY47" s="108"/>
      <c r="AZ47" s="131"/>
      <c r="BA47" s="108">
        <f>+AZ48-AZ46</f>
        <v>14.349999999999998</v>
      </c>
      <c r="BB47" s="131">
        <f>+BA25</f>
        <v>-3</v>
      </c>
      <c r="BC47" s="102">
        <f>+BB47*(BC$35/180)</f>
        <v>-5.235987755982989E-2</v>
      </c>
      <c r="BD47" s="102">
        <f>+COS(BC47)*BA47</f>
        <v>14.330333823728132</v>
      </c>
      <c r="BE47" s="102"/>
      <c r="BF47" s="102">
        <f>+SIN(BC47)*BA47</f>
        <v>-0.75102097208624397</v>
      </c>
      <c r="BG47" s="102"/>
      <c r="BI47" s="108"/>
      <c r="BJ47" s="131"/>
      <c r="BK47" s="108">
        <f>+BJ48-BJ46</f>
        <v>0.67999999999999972</v>
      </c>
      <c r="BL47" s="131">
        <f>+BK25</f>
        <v>-14</v>
      </c>
      <c r="BM47" s="102">
        <f>+BL47*(BM$35/180)</f>
        <v>-0.24434609527920614</v>
      </c>
      <c r="BN47" s="102">
        <f>+COS(BM47)*BK47</f>
        <v>0.65980109386767738</v>
      </c>
      <c r="BO47" s="102"/>
      <c r="BP47" s="102">
        <f>+SIN(BM47)*BK47</f>
        <v>-0.16450688900777399</v>
      </c>
      <c r="BQ47" s="102"/>
      <c r="BS47" s="108"/>
      <c r="BT47" s="131"/>
      <c r="BU47" s="108">
        <f>+BT48-BT46</f>
        <v>-25.9</v>
      </c>
      <c r="BV47" s="131">
        <f>+BU25</f>
        <v>0</v>
      </c>
      <c r="BW47" s="102">
        <f>+BV47*(BW$35/180)</f>
        <v>0</v>
      </c>
      <c r="BX47" s="102">
        <f>+COS(BW47)*BU47</f>
        <v>-25.9</v>
      </c>
      <c r="BY47" s="102"/>
      <c r="BZ47" s="102">
        <f>+SIN(BW47)*BU47</f>
        <v>0</v>
      </c>
      <c r="CA47" s="102"/>
      <c r="CC47" s="108"/>
      <c r="CD47" s="131"/>
      <c r="CE47" s="108">
        <f>+CD48-CD46</f>
        <v>15.979999999999997</v>
      </c>
      <c r="CF47" s="131">
        <f>+CE25</f>
        <v>-4</v>
      </c>
      <c r="CG47" s="102">
        <f>+CF47*(CG$35/180)</f>
        <v>-6.9813170079773182E-2</v>
      </c>
      <c r="CH47" s="102">
        <f>+COS(CG47)*CE47</f>
        <v>15.941073523151987</v>
      </c>
      <c r="CI47" s="102"/>
      <c r="CJ47" s="102">
        <f>+SIN(CG47)*CE47</f>
        <v>-1.1147084504311222</v>
      </c>
      <c r="CK47" s="102"/>
      <c r="CN47" s="108"/>
      <c r="CO47" s="131"/>
      <c r="CP47" s="108">
        <f>+CO48-CO46</f>
        <v>7.4600000000000009</v>
      </c>
      <c r="CQ47" s="131">
        <f>+CP25</f>
        <v>0</v>
      </c>
      <c r="CR47" s="102">
        <f>+CQ47*(CR$35/180)</f>
        <v>0</v>
      </c>
      <c r="CS47" s="102">
        <f>+COS(CR47)*CP47</f>
        <v>7.4600000000000009</v>
      </c>
      <c r="CT47" s="102"/>
      <c r="CU47" s="102">
        <f>+SIN(CR47)*CP47</f>
        <v>0</v>
      </c>
      <c r="CV47" s="102"/>
      <c r="CX47" s="108"/>
      <c r="CY47" s="131"/>
      <c r="CZ47" s="108">
        <f>+CY48-CY46</f>
        <v>4.8000000000000007</v>
      </c>
      <c r="DA47" s="131">
        <f>+CZ25</f>
        <v>-7</v>
      </c>
      <c r="DB47" s="102">
        <f>+DA47*(DB$35/180)</f>
        <v>-0.12217304763960307</v>
      </c>
      <c r="DC47" s="102">
        <f>+COS(DB47)*CZ47</f>
        <v>4.7642215278783464</v>
      </c>
      <c r="DD47" s="102"/>
      <c r="DE47" s="102">
        <f>+SIN(DB47)*CZ47</f>
        <v>-0.58497284834470797</v>
      </c>
      <c r="DF47" s="102"/>
      <c r="DH47" s="108"/>
      <c r="DI47" s="131"/>
      <c r="DJ47" s="108">
        <f>+DI48-DI46</f>
        <v>3.4000000000000004</v>
      </c>
      <c r="DK47" s="131">
        <f>+DJ25</f>
        <v>-10</v>
      </c>
      <c r="DL47" s="102">
        <f>+DK47*(DL$35/180)</f>
        <v>-0.17453292519943295</v>
      </c>
      <c r="DM47" s="102">
        <f>+COS(DL47)*DJ47</f>
        <v>3.3483463602415076</v>
      </c>
      <c r="DN47" s="102"/>
      <c r="DO47" s="102">
        <f>+SIN(DL47)*DJ47</f>
        <v>-0.59040380406756321</v>
      </c>
      <c r="DP47" s="102"/>
      <c r="DR47" s="108"/>
      <c r="DS47" s="131"/>
      <c r="DT47" s="108">
        <f>+DS48-DS46</f>
        <v>-20.02</v>
      </c>
      <c r="DU47" s="131">
        <f>+DT25</f>
        <v>0</v>
      </c>
      <c r="DV47" s="102">
        <f>+DU47*(DV$35/180)</f>
        <v>0</v>
      </c>
      <c r="DW47" s="102">
        <f>+COS(DV47)*DT47</f>
        <v>-20.02</v>
      </c>
      <c r="DX47" s="102"/>
      <c r="DY47" s="102">
        <f>+SIN(DV47)*DT47</f>
        <v>0</v>
      </c>
      <c r="DZ47" s="102"/>
    </row>
    <row r="48" spans="1:130" x14ac:dyDescent="0.25">
      <c r="A48" s="108">
        <v>7</v>
      </c>
      <c r="B48" s="131">
        <f>+B26</f>
        <v>0</v>
      </c>
      <c r="D48" s="131"/>
      <c r="E48" s="102"/>
      <c r="F48" s="102"/>
      <c r="G48" s="102">
        <f>+G46+F47</f>
        <v>-0.57954282846336014</v>
      </c>
      <c r="H48" s="102"/>
      <c r="I48" s="102">
        <f>+I46+H47</f>
        <v>-3.8709638634701857</v>
      </c>
      <c r="K48" s="108">
        <v>7</v>
      </c>
      <c r="L48" s="131">
        <f>+L26</f>
        <v>0</v>
      </c>
      <c r="N48" s="131"/>
      <c r="O48" s="102"/>
      <c r="P48" s="102"/>
      <c r="Q48" s="102">
        <f>+Q46+P47</f>
        <v>-0.38964541891903703</v>
      </c>
      <c r="R48" s="102"/>
      <c r="S48" s="102">
        <f>+S46+R47</f>
        <v>-2.2608302105785456</v>
      </c>
      <c r="U48" s="108">
        <v>7</v>
      </c>
      <c r="V48" s="131">
        <f>+V26</f>
        <v>15.85</v>
      </c>
      <c r="X48" s="131"/>
      <c r="Y48" s="102"/>
      <c r="Z48" s="102"/>
      <c r="AA48" s="102">
        <f>+AA46+Z47</f>
        <v>15.308114132214271</v>
      </c>
      <c r="AB48" s="102"/>
      <c r="AC48" s="102">
        <f>+AC46+AB47</f>
        <v>-2.99019019071079</v>
      </c>
      <c r="AE48" s="108">
        <v>7</v>
      </c>
      <c r="AF48" s="131">
        <f>+AF26</f>
        <v>0</v>
      </c>
      <c r="AH48" s="131"/>
      <c r="AI48" s="102"/>
      <c r="AJ48" s="102"/>
      <c r="AK48" s="102">
        <f>+AK46+AJ47</f>
        <v>-0.29368206309061939</v>
      </c>
      <c r="AL48" s="102"/>
      <c r="AM48" s="102">
        <f>+AM46+AL47</f>
        <v>-1.9855538239727011</v>
      </c>
      <c r="AO48" s="108">
        <v>7</v>
      </c>
      <c r="AP48" s="131">
        <f>+AP26</f>
        <v>0</v>
      </c>
      <c r="AR48" s="131"/>
      <c r="AS48" s="102"/>
      <c r="AT48" s="102"/>
      <c r="AU48" s="102">
        <f>+AU46+AT47</f>
        <v>-0.12862138786389465</v>
      </c>
      <c r="AV48" s="102"/>
      <c r="AW48" s="102">
        <f>+AW46+AV47</f>
        <v>-1.7505184053805902</v>
      </c>
      <c r="AY48" s="108">
        <v>7</v>
      </c>
      <c r="AZ48" s="131">
        <f>+AZ26</f>
        <v>34.549999999999997</v>
      </c>
      <c r="BB48" s="131"/>
      <c r="BC48" s="102"/>
      <c r="BD48" s="102"/>
      <c r="BE48" s="102">
        <f>+BE46+BD47</f>
        <v>34.105136318008242</v>
      </c>
      <c r="BF48" s="102"/>
      <c r="BG48" s="102">
        <f>+BG46+BF47</f>
        <v>-3.8467324495304984</v>
      </c>
      <c r="BI48" s="108">
        <v>7</v>
      </c>
      <c r="BJ48" s="131">
        <f>+BJ26</f>
        <v>18.38</v>
      </c>
      <c r="BL48" s="131"/>
      <c r="BM48" s="102"/>
      <c r="BN48" s="102"/>
      <c r="BO48" s="102">
        <f>+BO46+BN47</f>
        <v>18.27195788961042</v>
      </c>
      <c r="BP48" s="102"/>
      <c r="BQ48" s="102">
        <f>+BQ46+BP47</f>
        <v>-1.2311423830034025</v>
      </c>
      <c r="BS48" s="108">
        <v>7</v>
      </c>
      <c r="BT48" s="131">
        <f>+BT26</f>
        <v>0</v>
      </c>
      <c r="BV48" s="131"/>
      <c r="BW48" s="102"/>
      <c r="BX48" s="102"/>
      <c r="BY48" s="102">
        <f>+BY46+BX47</f>
        <v>-0.16442534706107992</v>
      </c>
      <c r="BZ48" s="102"/>
      <c r="CA48" s="102">
        <f>+CA46+BZ47</f>
        <v>-2.114474386623086</v>
      </c>
      <c r="CC48" s="108">
        <v>7</v>
      </c>
      <c r="CD48" s="131">
        <f>+CD26</f>
        <v>49.3</v>
      </c>
      <c r="CF48" s="131"/>
      <c r="CG48" s="102"/>
      <c r="CH48" s="102"/>
      <c r="CI48" s="102">
        <f>+CI46+CH47</f>
        <v>48.859102923340203</v>
      </c>
      <c r="CJ48" s="102"/>
      <c r="CK48" s="102">
        <f>+CK46+CJ47</f>
        <v>-2.6207983140052589</v>
      </c>
      <c r="CN48" s="108">
        <v>7</v>
      </c>
      <c r="CO48" s="131">
        <f>+CO26</f>
        <v>32.36</v>
      </c>
      <c r="CQ48" s="131"/>
      <c r="CR48" s="102"/>
      <c r="CS48" s="102"/>
      <c r="CT48" s="102">
        <f>+CT46+CS47</f>
        <v>31.851889063713472</v>
      </c>
      <c r="CU48" s="102"/>
      <c r="CV48" s="102">
        <f>+CV46+CU47</f>
        <v>-4.3058044504950175</v>
      </c>
      <c r="CX48" s="108">
        <v>7</v>
      </c>
      <c r="CY48" s="131">
        <f>+CY26</f>
        <v>21</v>
      </c>
      <c r="DA48" s="131"/>
      <c r="DB48" s="102"/>
      <c r="DC48" s="102"/>
      <c r="DD48" s="102">
        <f>+DD46+DC47</f>
        <v>20.926347670271355</v>
      </c>
      <c r="DE48" s="102"/>
      <c r="DF48" s="102">
        <f>+DF46+DE47</f>
        <v>-1.2800657193020122</v>
      </c>
      <c r="DH48" s="108">
        <v>7</v>
      </c>
      <c r="DI48" s="131">
        <f>+DI26</f>
        <v>16.8</v>
      </c>
      <c r="DK48" s="131"/>
      <c r="DL48" s="102"/>
      <c r="DM48" s="102"/>
      <c r="DN48" s="102">
        <f>+DN46+DM47</f>
        <v>16.327350081670563</v>
      </c>
      <c r="DO48" s="102"/>
      <c r="DP48" s="102">
        <f>+DP46+DO47</f>
        <v>-1.6688952567447963</v>
      </c>
      <c r="DR48" s="108">
        <v>7</v>
      </c>
      <c r="DS48" s="131">
        <f>+DS26</f>
        <v>0</v>
      </c>
      <c r="DU48" s="131"/>
      <c r="DV48" s="102"/>
      <c r="DW48" s="102"/>
      <c r="DX48" s="102">
        <f>+DX46+DW47</f>
        <v>-0.23383983742688841</v>
      </c>
      <c r="DY48" s="102"/>
      <c r="DZ48" s="102">
        <f>+DZ46+DY47</f>
        <v>-2.8324284313788421</v>
      </c>
    </row>
    <row r="49" spans="1:130" x14ac:dyDescent="0.25">
      <c r="A49" s="108"/>
      <c r="B49" s="131"/>
      <c r="C49" s="108">
        <f>+B50-B48</f>
        <v>0</v>
      </c>
      <c r="D49" s="131">
        <f>+C26</f>
        <v>0</v>
      </c>
      <c r="E49" s="102">
        <f>+D49*(E$35/180)</f>
        <v>0</v>
      </c>
      <c r="F49" s="102">
        <f>+COS(E49)*C49</f>
        <v>0</v>
      </c>
      <c r="G49" s="102"/>
      <c r="H49" s="102">
        <f>+SIN(E49)*C49</f>
        <v>0</v>
      </c>
      <c r="I49" s="102"/>
      <c r="K49" s="108"/>
      <c r="L49" s="131"/>
      <c r="M49" s="108">
        <f>+L50-L48</f>
        <v>0</v>
      </c>
      <c r="N49" s="131">
        <f>+M26</f>
        <v>0</v>
      </c>
      <c r="O49" s="102">
        <f>+N49*(O$35/180)</f>
        <v>0</v>
      </c>
      <c r="P49" s="102">
        <f>+COS(O49)*M49</f>
        <v>0</v>
      </c>
      <c r="Q49" s="102"/>
      <c r="R49" s="102">
        <f>+SIN(O49)*M49</f>
        <v>0</v>
      </c>
      <c r="S49" s="102"/>
      <c r="U49" s="108"/>
      <c r="V49" s="131"/>
      <c r="W49" s="108">
        <f>+V50-V48</f>
        <v>-15.85</v>
      </c>
      <c r="X49" s="131">
        <f>+W26</f>
        <v>0</v>
      </c>
      <c r="Y49" s="102">
        <f>+X49*(Y$35/180)</f>
        <v>0</v>
      </c>
      <c r="Z49" s="102">
        <f>+COS(Y49)*W49</f>
        <v>-15.85</v>
      </c>
      <c r="AA49" s="102"/>
      <c r="AB49" s="102">
        <f>+SIN(Y49)*W49</f>
        <v>0</v>
      </c>
      <c r="AC49" s="102"/>
      <c r="AE49" s="108"/>
      <c r="AF49" s="131"/>
      <c r="AG49" s="108">
        <f>+AF50-AF48</f>
        <v>0</v>
      </c>
      <c r="AH49" s="131">
        <f>+AG26</f>
        <v>0</v>
      </c>
      <c r="AI49" s="102">
        <f>+AH49*(AI$35/180)</f>
        <v>0</v>
      </c>
      <c r="AJ49" s="102">
        <f>+COS(AI49)*AG49</f>
        <v>0</v>
      </c>
      <c r="AK49" s="102"/>
      <c r="AL49" s="102">
        <f>+SIN(AI49)*AG49</f>
        <v>0</v>
      </c>
      <c r="AM49" s="102"/>
      <c r="AO49" s="108"/>
      <c r="AP49" s="131"/>
      <c r="AQ49" s="108">
        <f>+AP50-AP48</f>
        <v>0</v>
      </c>
      <c r="AR49" s="131">
        <f>+AQ26</f>
        <v>0</v>
      </c>
      <c r="AS49" s="102">
        <f>+AR49*(AS$35/180)</f>
        <v>0</v>
      </c>
      <c r="AT49" s="102">
        <f>+COS(AS49)*AQ49</f>
        <v>0</v>
      </c>
      <c r="AU49" s="102"/>
      <c r="AV49" s="102">
        <f>+SIN(AS49)*AQ49</f>
        <v>0</v>
      </c>
      <c r="AW49" s="102"/>
      <c r="AY49" s="108"/>
      <c r="AZ49" s="131"/>
      <c r="BA49" s="108">
        <f>+AZ50-AZ48</f>
        <v>-34.549999999999997</v>
      </c>
      <c r="BB49" s="131">
        <f>+BA26</f>
        <v>0</v>
      </c>
      <c r="BC49" s="102">
        <f>+BB49*(BC$35/180)</f>
        <v>0</v>
      </c>
      <c r="BD49" s="102">
        <f>+COS(BC49)*BA49</f>
        <v>-34.549999999999997</v>
      </c>
      <c r="BE49" s="102"/>
      <c r="BF49" s="102">
        <f>+SIN(BC49)*BA49</f>
        <v>0</v>
      </c>
      <c r="BG49" s="102"/>
      <c r="BI49" s="108"/>
      <c r="BJ49" s="131"/>
      <c r="BK49" s="108">
        <f>+BJ50-BJ48</f>
        <v>-18.38</v>
      </c>
      <c r="BL49" s="131">
        <f>+BK26</f>
        <v>0</v>
      </c>
      <c r="BM49" s="102">
        <f>+BL49*(BM$35/180)</f>
        <v>0</v>
      </c>
      <c r="BN49" s="102">
        <f>+COS(BM49)*BK49</f>
        <v>-18.38</v>
      </c>
      <c r="BO49" s="102"/>
      <c r="BP49" s="102">
        <f>+SIN(BM49)*BK49</f>
        <v>0</v>
      </c>
      <c r="BQ49" s="102"/>
      <c r="BS49" s="108"/>
      <c r="BT49" s="131"/>
      <c r="BU49" s="108">
        <f>+BT50-BT48</f>
        <v>0</v>
      </c>
      <c r="BV49" s="131">
        <f>+BU26</f>
        <v>0</v>
      </c>
      <c r="BW49" s="102">
        <f>+BV49*(BW$35/180)</f>
        <v>0</v>
      </c>
      <c r="BX49" s="102">
        <f>+COS(BW49)*BU49</f>
        <v>0</v>
      </c>
      <c r="BY49" s="102"/>
      <c r="BZ49" s="102">
        <f>+SIN(BW49)*BU49</f>
        <v>0</v>
      </c>
      <c r="CA49" s="102"/>
      <c r="CC49" s="108"/>
      <c r="CD49" s="131"/>
      <c r="CE49" s="108">
        <f>+CD50-CD48</f>
        <v>-49.3</v>
      </c>
      <c r="CF49" s="131">
        <f>+CE26</f>
        <v>0</v>
      </c>
      <c r="CG49" s="102">
        <f>+CF49*(CG$35/180)</f>
        <v>0</v>
      </c>
      <c r="CH49" s="102">
        <f>+COS(CG49)*CE49</f>
        <v>-49.3</v>
      </c>
      <c r="CI49" s="102"/>
      <c r="CJ49" s="102">
        <f>+SIN(CG49)*CE49</f>
        <v>0</v>
      </c>
      <c r="CK49" s="102"/>
      <c r="CN49" s="108"/>
      <c r="CO49" s="131"/>
      <c r="CP49" s="108">
        <f>+CO50-CO48</f>
        <v>-32.36</v>
      </c>
      <c r="CQ49" s="131">
        <f>+CP26</f>
        <v>0</v>
      </c>
      <c r="CR49" s="102">
        <f>+CQ49*(CR$35/180)</f>
        <v>0</v>
      </c>
      <c r="CS49" s="102">
        <f>+COS(CR49)*CP49</f>
        <v>-32.36</v>
      </c>
      <c r="CT49" s="102"/>
      <c r="CU49" s="102">
        <f>+SIN(CR49)*CP49</f>
        <v>0</v>
      </c>
      <c r="CV49" s="102"/>
      <c r="CX49" s="108"/>
      <c r="CY49" s="131"/>
      <c r="CZ49" s="108">
        <f>+CY50-CY48</f>
        <v>5.1000000000000014</v>
      </c>
      <c r="DA49" s="131">
        <f>+CZ26</f>
        <v>-4</v>
      </c>
      <c r="DB49" s="102">
        <f>+DA49*(DB$35/180)</f>
        <v>-6.9813170079773182E-2</v>
      </c>
      <c r="DC49" s="102">
        <f>+COS(DB49)*CZ49</f>
        <v>5.0875766563251048</v>
      </c>
      <c r="DD49" s="102"/>
      <c r="DE49" s="102">
        <f>+SIN(DB49)*CZ49</f>
        <v>-0.35575801609503915</v>
      </c>
      <c r="DF49" s="102"/>
      <c r="DH49" s="108"/>
      <c r="DI49" s="131"/>
      <c r="DJ49" s="108">
        <f>+DI50-DI48</f>
        <v>5.6499999999999986</v>
      </c>
      <c r="DK49" s="131">
        <f>+DJ26</f>
        <v>0</v>
      </c>
      <c r="DL49" s="102">
        <f>+DK49*(DL$35/180)</f>
        <v>0</v>
      </c>
      <c r="DM49" s="102">
        <f>+COS(DL49)*DJ49</f>
        <v>5.6499999999999986</v>
      </c>
      <c r="DN49" s="102"/>
      <c r="DO49" s="102">
        <f>+SIN(DL49)*DJ49</f>
        <v>0</v>
      </c>
      <c r="DP49" s="102"/>
      <c r="DR49" s="108"/>
      <c r="DS49" s="131"/>
      <c r="DT49" s="108">
        <f>+DS50-DS48</f>
        <v>0</v>
      </c>
      <c r="DU49" s="131">
        <f>+DT26</f>
        <v>0</v>
      </c>
      <c r="DV49" s="102">
        <f>+DU49*(DV$35/180)</f>
        <v>0</v>
      </c>
      <c r="DW49" s="102">
        <f>+COS(DV49)*DT49</f>
        <v>0</v>
      </c>
      <c r="DX49" s="102"/>
      <c r="DY49" s="102">
        <f>+SIN(DV49)*DT49</f>
        <v>0</v>
      </c>
      <c r="DZ49" s="102"/>
    </row>
    <row r="50" spans="1:130" x14ac:dyDescent="0.25">
      <c r="A50" s="108">
        <v>8</v>
      </c>
      <c r="B50" s="131">
        <f>+B27</f>
        <v>0</v>
      </c>
      <c r="D50" s="131"/>
      <c r="E50" s="102"/>
      <c r="F50" s="102"/>
      <c r="G50" s="102">
        <f>+G48+F49</f>
        <v>-0.57954282846336014</v>
      </c>
      <c r="H50" s="102"/>
      <c r="I50" s="102">
        <f>+I48+H49</f>
        <v>-3.8709638634701857</v>
      </c>
      <c r="K50" s="108">
        <v>8</v>
      </c>
      <c r="L50" s="131">
        <f>+L27</f>
        <v>0</v>
      </c>
      <c r="N50" s="131"/>
      <c r="O50" s="102"/>
      <c r="P50" s="102"/>
      <c r="Q50" s="102">
        <f>+Q48+P49</f>
        <v>-0.38964541891903703</v>
      </c>
      <c r="R50" s="102"/>
      <c r="S50" s="102">
        <f>+S48+R49</f>
        <v>-2.2608302105785456</v>
      </c>
      <c r="U50" s="108">
        <v>8</v>
      </c>
      <c r="V50" s="131">
        <f>+V27</f>
        <v>0</v>
      </c>
      <c r="X50" s="131"/>
      <c r="Y50" s="102"/>
      <c r="Z50" s="102"/>
      <c r="AA50" s="102">
        <f>+AA48+Z49</f>
        <v>-0.54188586778572834</v>
      </c>
      <c r="AB50" s="102"/>
      <c r="AC50" s="102">
        <f>+AC48+AB49</f>
        <v>-2.99019019071079</v>
      </c>
      <c r="AE50" s="108">
        <v>8</v>
      </c>
      <c r="AF50" s="131">
        <f>+AF27</f>
        <v>0</v>
      </c>
      <c r="AH50" s="131"/>
      <c r="AI50" s="102"/>
      <c r="AJ50" s="102"/>
      <c r="AK50" s="102">
        <f>+AK48+AJ49</f>
        <v>-0.29368206309061939</v>
      </c>
      <c r="AL50" s="102"/>
      <c r="AM50" s="102">
        <f>+AM48+AL49</f>
        <v>-1.9855538239727011</v>
      </c>
      <c r="AO50" s="108">
        <v>8</v>
      </c>
      <c r="AP50" s="131">
        <f>+AP27</f>
        <v>0</v>
      </c>
      <c r="AR50" s="131"/>
      <c r="AS50" s="102"/>
      <c r="AT50" s="102"/>
      <c r="AU50" s="102">
        <f>+AU48+AT49</f>
        <v>-0.12862138786389465</v>
      </c>
      <c r="AV50" s="102"/>
      <c r="AW50" s="102">
        <f>+AW48+AV49</f>
        <v>-1.7505184053805902</v>
      </c>
      <c r="AY50" s="108">
        <v>8</v>
      </c>
      <c r="AZ50" s="131">
        <f>+AZ27</f>
        <v>0</v>
      </c>
      <c r="BB50" s="131"/>
      <c r="BC50" s="102"/>
      <c r="BD50" s="102"/>
      <c r="BE50" s="102">
        <f>+BE48+BD49</f>
        <v>-0.4448636819917553</v>
      </c>
      <c r="BF50" s="102"/>
      <c r="BG50" s="102">
        <f>+BG48+BF49</f>
        <v>-3.8467324495304984</v>
      </c>
      <c r="BI50" s="108">
        <v>8</v>
      </c>
      <c r="BJ50" s="131">
        <f>+BJ27</f>
        <v>0</v>
      </c>
      <c r="BL50" s="131"/>
      <c r="BM50" s="102"/>
      <c r="BN50" s="102"/>
      <c r="BO50" s="102">
        <f>+BO48+BN49</f>
        <v>-0.10804211038957945</v>
      </c>
      <c r="BP50" s="102"/>
      <c r="BQ50" s="102">
        <f>+BQ48+BP49</f>
        <v>-1.2311423830034025</v>
      </c>
      <c r="BS50" s="108">
        <v>8</v>
      </c>
      <c r="BT50" s="131">
        <f>+BT27</f>
        <v>0</v>
      </c>
      <c r="BV50" s="131"/>
      <c r="BW50" s="102"/>
      <c r="BX50" s="102"/>
      <c r="BY50" s="102">
        <f>+BY48+BX49</f>
        <v>-0.16442534706107992</v>
      </c>
      <c r="BZ50" s="102"/>
      <c r="CA50" s="102">
        <f>+CA48+BZ49</f>
        <v>-2.114474386623086</v>
      </c>
      <c r="CC50" s="108">
        <v>8</v>
      </c>
      <c r="CD50" s="131">
        <f>+CD27</f>
        <v>0</v>
      </c>
      <c r="CF50" s="131"/>
      <c r="CG50" s="102"/>
      <c r="CH50" s="102"/>
      <c r="CI50" s="102">
        <f>+CI48+CH49</f>
        <v>-0.44089707665979461</v>
      </c>
      <c r="CJ50" s="102"/>
      <c r="CK50" s="102">
        <f>+CK48+CJ49</f>
        <v>-2.6207983140052589</v>
      </c>
      <c r="CN50" s="108">
        <v>8</v>
      </c>
      <c r="CO50" s="131">
        <f>+CO27</f>
        <v>0</v>
      </c>
      <c r="CQ50" s="131"/>
      <c r="CR50" s="102"/>
      <c r="CS50" s="102"/>
      <c r="CT50" s="102">
        <f>+CT48+CS49</f>
        <v>-0.5081109362865277</v>
      </c>
      <c r="CU50" s="102"/>
      <c r="CV50" s="102">
        <f>+CV48+CU49</f>
        <v>-4.3058044504950175</v>
      </c>
      <c r="CX50" s="108">
        <v>8</v>
      </c>
      <c r="CY50" s="131">
        <f>+CY27</f>
        <v>26.1</v>
      </c>
      <c r="DA50" s="131"/>
      <c r="DB50" s="102"/>
      <c r="DC50" s="102"/>
      <c r="DD50" s="102">
        <f>+DD48+DC49</f>
        <v>26.013924326596459</v>
      </c>
      <c r="DE50" s="102"/>
      <c r="DF50" s="102">
        <f>+DF48+DE49</f>
        <v>-1.6358237353970513</v>
      </c>
      <c r="DH50" s="108">
        <v>8</v>
      </c>
      <c r="DI50" s="131">
        <f>+DI27</f>
        <v>22.45</v>
      </c>
      <c r="DK50" s="131"/>
      <c r="DL50" s="102"/>
      <c r="DM50" s="102"/>
      <c r="DN50" s="102">
        <f>+DN48+DM49</f>
        <v>21.977350081670561</v>
      </c>
      <c r="DO50" s="102"/>
      <c r="DP50" s="102">
        <f>+DP48+DO49</f>
        <v>-1.6688952567447963</v>
      </c>
      <c r="DR50" s="108">
        <v>8</v>
      </c>
      <c r="DS50" s="131">
        <f>+DS27</f>
        <v>0</v>
      </c>
      <c r="DU50" s="131"/>
      <c r="DV50" s="102"/>
      <c r="DW50" s="102"/>
      <c r="DX50" s="102">
        <f>+DX48+DW49</f>
        <v>-0.23383983742688841</v>
      </c>
      <c r="DY50" s="102"/>
      <c r="DZ50" s="102">
        <f>+DZ48+DY49</f>
        <v>-2.8324284313788421</v>
      </c>
    </row>
    <row r="51" spans="1:130" x14ac:dyDescent="0.25">
      <c r="A51" s="108"/>
      <c r="B51" s="131"/>
      <c r="C51" s="108">
        <f>+B52-B50</f>
        <v>0</v>
      </c>
      <c r="D51" s="131">
        <f>+C27</f>
        <v>0</v>
      </c>
      <c r="E51" s="102">
        <f>+D51*(E$35/180)</f>
        <v>0</v>
      </c>
      <c r="F51" s="102">
        <f>+COS(E51)*C51</f>
        <v>0</v>
      </c>
      <c r="G51" s="102"/>
      <c r="H51" s="102">
        <f>+SIN(E51)*C51</f>
        <v>0</v>
      </c>
      <c r="I51" s="102"/>
      <c r="K51" s="108"/>
      <c r="L51" s="131"/>
      <c r="M51" s="108">
        <f>+L52-L50</f>
        <v>0</v>
      </c>
      <c r="N51" s="131">
        <f>+M27</f>
        <v>0</v>
      </c>
      <c r="O51" s="102">
        <f>+N51*(O$35/180)</f>
        <v>0</v>
      </c>
      <c r="P51" s="102">
        <f>+COS(O51)*M51</f>
        <v>0</v>
      </c>
      <c r="Q51" s="102"/>
      <c r="R51" s="102">
        <f>+SIN(O51)*M51</f>
        <v>0</v>
      </c>
      <c r="S51" s="102"/>
      <c r="U51" s="108"/>
      <c r="V51" s="131"/>
      <c r="W51" s="108">
        <f>+V52-V50</f>
        <v>0</v>
      </c>
      <c r="X51" s="131">
        <f>+W27</f>
        <v>0</v>
      </c>
      <c r="Y51" s="102">
        <f>+X51*(Y$35/180)</f>
        <v>0</v>
      </c>
      <c r="Z51" s="102">
        <f>+COS(Y51)*W51</f>
        <v>0</v>
      </c>
      <c r="AA51" s="102"/>
      <c r="AB51" s="102">
        <f>+SIN(Y51)*W51</f>
        <v>0</v>
      </c>
      <c r="AC51" s="102"/>
      <c r="AE51" s="108"/>
      <c r="AF51" s="131"/>
      <c r="AG51" s="108">
        <f>+AF52-AF50</f>
        <v>0</v>
      </c>
      <c r="AH51" s="131">
        <f>+AG27</f>
        <v>0</v>
      </c>
      <c r="AI51" s="102">
        <f>+AH51*(AI$35/180)</f>
        <v>0</v>
      </c>
      <c r="AJ51" s="102">
        <f>+COS(AI51)*AG51</f>
        <v>0</v>
      </c>
      <c r="AK51" s="102"/>
      <c r="AL51" s="102">
        <f>+SIN(AI51)*AG51</f>
        <v>0</v>
      </c>
      <c r="AM51" s="102"/>
      <c r="AO51" s="108"/>
      <c r="AP51" s="131"/>
      <c r="AQ51" s="108">
        <f>+AP52-AP50</f>
        <v>0</v>
      </c>
      <c r="AR51" s="131">
        <f>+AQ27</f>
        <v>0</v>
      </c>
      <c r="AS51" s="102">
        <f>+AR51*(AS$35/180)</f>
        <v>0</v>
      </c>
      <c r="AT51" s="102">
        <f>+COS(AS51)*AQ51</f>
        <v>0</v>
      </c>
      <c r="AU51" s="102"/>
      <c r="AV51" s="102">
        <f>+SIN(AS51)*AQ51</f>
        <v>0</v>
      </c>
      <c r="AW51" s="102"/>
      <c r="AY51" s="108"/>
      <c r="AZ51" s="131"/>
      <c r="BA51" s="108">
        <f>+AZ52-AZ50</f>
        <v>0</v>
      </c>
      <c r="BB51" s="131">
        <f>+BA27</f>
        <v>0</v>
      </c>
      <c r="BC51" s="102">
        <f>+BB51*(BC$35/180)</f>
        <v>0</v>
      </c>
      <c r="BD51" s="102">
        <f>+COS(BC51)*BA51</f>
        <v>0</v>
      </c>
      <c r="BE51" s="102"/>
      <c r="BF51" s="102">
        <f>+SIN(BC51)*BA51</f>
        <v>0</v>
      </c>
      <c r="BG51" s="102"/>
      <c r="BI51" s="108"/>
      <c r="BJ51" s="131"/>
      <c r="BK51" s="108">
        <f>+BJ52-BJ50</f>
        <v>0</v>
      </c>
      <c r="BL51" s="131">
        <f>+BK27</f>
        <v>0</v>
      </c>
      <c r="BM51" s="102">
        <f>+BL51*(BM$35/180)</f>
        <v>0</v>
      </c>
      <c r="BN51" s="102">
        <f>+COS(BM51)*BK51</f>
        <v>0</v>
      </c>
      <c r="BO51" s="102"/>
      <c r="BP51" s="102">
        <f>+SIN(BM51)*BK51</f>
        <v>0</v>
      </c>
      <c r="BQ51" s="102"/>
      <c r="BS51" s="108"/>
      <c r="BT51" s="131"/>
      <c r="BU51" s="108">
        <f>+BT52-BT50</f>
        <v>0</v>
      </c>
      <c r="BV51" s="131">
        <f>+BU27</f>
        <v>0</v>
      </c>
      <c r="BW51" s="102">
        <f>+BV51*(BW$35/180)</f>
        <v>0</v>
      </c>
      <c r="BX51" s="102">
        <f>+COS(BW51)*BU51</f>
        <v>0</v>
      </c>
      <c r="BY51" s="102"/>
      <c r="BZ51" s="102">
        <f>+SIN(BW51)*BU51</f>
        <v>0</v>
      </c>
      <c r="CA51" s="102"/>
      <c r="CC51" s="108"/>
      <c r="CD51" s="131"/>
      <c r="CE51" s="108">
        <f>+CD52-CD50</f>
        <v>0</v>
      </c>
      <c r="CF51" s="131">
        <f>+CE27</f>
        <v>0</v>
      </c>
      <c r="CG51" s="102">
        <f>+CF51*(CG$35/180)</f>
        <v>0</v>
      </c>
      <c r="CH51" s="102">
        <f>+COS(CG51)*CE51</f>
        <v>0</v>
      </c>
      <c r="CI51" s="102"/>
      <c r="CJ51" s="102">
        <f>+SIN(CG51)*CE51</f>
        <v>0</v>
      </c>
      <c r="CK51" s="102"/>
      <c r="CN51" s="108"/>
      <c r="CO51" s="131"/>
      <c r="CP51" s="108">
        <f>+CO52-CO50</f>
        <v>0</v>
      </c>
      <c r="CQ51" s="131">
        <f>+CP27</f>
        <v>0</v>
      </c>
      <c r="CR51" s="102">
        <f>+CQ51*(CR$35/180)</f>
        <v>0</v>
      </c>
      <c r="CS51" s="102">
        <f>+COS(CR51)*CP51</f>
        <v>0</v>
      </c>
      <c r="CT51" s="102"/>
      <c r="CU51" s="102">
        <f>+SIN(CR51)*CP51</f>
        <v>0</v>
      </c>
      <c r="CV51" s="102"/>
      <c r="CX51" s="108"/>
      <c r="CY51" s="131"/>
      <c r="CZ51" s="108">
        <f>+CY52-CY50</f>
        <v>-26.1</v>
      </c>
      <c r="DA51" s="131">
        <f>+CZ27</f>
        <v>0</v>
      </c>
      <c r="DB51" s="102">
        <f>+DA51*(DB$35/180)</f>
        <v>0</v>
      </c>
      <c r="DC51" s="102">
        <f>+COS(DB51)*CZ51</f>
        <v>-26.1</v>
      </c>
      <c r="DD51" s="102"/>
      <c r="DE51" s="102">
        <f>+SIN(DB51)*CZ51</f>
        <v>0</v>
      </c>
      <c r="DF51" s="102"/>
      <c r="DH51" s="108"/>
      <c r="DI51" s="131"/>
      <c r="DJ51" s="108">
        <f>+DI52-DI50</f>
        <v>6.68</v>
      </c>
      <c r="DK51" s="131">
        <f>+DJ27</f>
        <v>-4</v>
      </c>
      <c r="DL51" s="102">
        <f>+DK51*(DL$35/180)</f>
        <v>-6.9813170079773182E-2</v>
      </c>
      <c r="DM51" s="102">
        <f>+COS(DL51)*DJ51</f>
        <v>6.6637278557356252</v>
      </c>
      <c r="DN51" s="102"/>
      <c r="DO51" s="102">
        <f>+SIN(DL51)*DJ51</f>
        <v>-0.46597324461075701</v>
      </c>
      <c r="DP51" s="102"/>
      <c r="DR51" s="108"/>
      <c r="DS51" s="131"/>
      <c r="DT51" s="108">
        <f>+DS52-DS50</f>
        <v>0</v>
      </c>
      <c r="DU51" s="131">
        <f>+DT27</f>
        <v>0</v>
      </c>
      <c r="DV51" s="102">
        <f>+DU51*(DV$35/180)</f>
        <v>0</v>
      </c>
      <c r="DW51" s="102">
        <f>+COS(DV51)*DT51</f>
        <v>0</v>
      </c>
      <c r="DX51" s="102"/>
      <c r="DY51" s="102">
        <f>+SIN(DV51)*DT51</f>
        <v>0</v>
      </c>
      <c r="DZ51" s="102"/>
    </row>
    <row r="52" spans="1:130" x14ac:dyDescent="0.25">
      <c r="A52" s="108">
        <v>9</v>
      </c>
      <c r="B52" s="131">
        <f>+B28</f>
        <v>0</v>
      </c>
      <c r="D52" s="131"/>
      <c r="E52" s="102"/>
      <c r="F52" s="102"/>
      <c r="G52" s="102">
        <f>+G50+F51</f>
        <v>-0.57954282846336014</v>
      </c>
      <c r="H52" s="102"/>
      <c r="I52" s="102">
        <f>+I50+H51</f>
        <v>-3.8709638634701857</v>
      </c>
      <c r="K52" s="108">
        <v>9</v>
      </c>
      <c r="L52" s="131">
        <f>+L28</f>
        <v>0</v>
      </c>
      <c r="N52" s="131"/>
      <c r="O52" s="102"/>
      <c r="P52" s="102"/>
      <c r="Q52" s="102">
        <f>+Q50+P51</f>
        <v>-0.38964541891903703</v>
      </c>
      <c r="R52" s="102"/>
      <c r="S52" s="102">
        <f>+S50+R51</f>
        <v>-2.2608302105785456</v>
      </c>
      <c r="U52" s="108">
        <v>9</v>
      </c>
      <c r="V52" s="131">
        <f>+V28</f>
        <v>0</v>
      </c>
      <c r="X52" s="131"/>
      <c r="Y52" s="102"/>
      <c r="Z52" s="102"/>
      <c r="AA52" s="102">
        <f>+AA50+Z51</f>
        <v>-0.54188586778572834</v>
      </c>
      <c r="AB52" s="102"/>
      <c r="AC52" s="102">
        <f>+AC50+AB51</f>
        <v>-2.99019019071079</v>
      </c>
      <c r="AE52" s="108">
        <v>9</v>
      </c>
      <c r="AF52" s="131">
        <f>+AF28</f>
        <v>0</v>
      </c>
      <c r="AH52" s="131"/>
      <c r="AI52" s="102"/>
      <c r="AJ52" s="102"/>
      <c r="AK52" s="102">
        <f>+AK50+AJ51</f>
        <v>-0.29368206309061939</v>
      </c>
      <c r="AL52" s="102"/>
      <c r="AM52" s="102">
        <f>+AM50+AL51</f>
        <v>-1.9855538239727011</v>
      </c>
      <c r="AO52" s="108">
        <v>9</v>
      </c>
      <c r="AP52" s="131">
        <f>+AP28</f>
        <v>0</v>
      </c>
      <c r="AR52" s="131"/>
      <c r="AS52" s="102"/>
      <c r="AT52" s="102"/>
      <c r="AU52" s="102">
        <f>+AU50+AT51</f>
        <v>-0.12862138786389465</v>
      </c>
      <c r="AV52" s="102"/>
      <c r="AW52" s="102">
        <f>+AW50+AV51</f>
        <v>-1.7505184053805902</v>
      </c>
      <c r="AY52" s="108">
        <v>9</v>
      </c>
      <c r="AZ52" s="131">
        <f>+AZ28</f>
        <v>0</v>
      </c>
      <c r="BB52" s="131"/>
      <c r="BC52" s="102"/>
      <c r="BD52" s="102"/>
      <c r="BE52" s="102">
        <f>+BE50+BD51</f>
        <v>-0.4448636819917553</v>
      </c>
      <c r="BF52" s="102"/>
      <c r="BG52" s="102">
        <f>+BG50+BF51</f>
        <v>-3.8467324495304984</v>
      </c>
      <c r="BI52" s="108">
        <v>9</v>
      </c>
      <c r="BJ52" s="131">
        <f>+BJ28</f>
        <v>0</v>
      </c>
      <c r="BL52" s="131"/>
      <c r="BM52" s="102"/>
      <c r="BN52" s="102"/>
      <c r="BO52" s="102">
        <f>+BO50+BN51</f>
        <v>-0.10804211038957945</v>
      </c>
      <c r="BP52" s="102"/>
      <c r="BQ52" s="102">
        <f>+BQ50+BP51</f>
        <v>-1.2311423830034025</v>
      </c>
      <c r="BS52" s="108">
        <v>9</v>
      </c>
      <c r="BT52" s="131">
        <f>+BT28</f>
        <v>0</v>
      </c>
      <c r="BV52" s="131"/>
      <c r="BW52" s="102"/>
      <c r="BX52" s="102"/>
      <c r="BY52" s="102">
        <f>+BY50+BX51</f>
        <v>-0.16442534706107992</v>
      </c>
      <c r="BZ52" s="102"/>
      <c r="CA52" s="102">
        <f>+CA50+BZ51</f>
        <v>-2.114474386623086</v>
      </c>
      <c r="CC52" s="108">
        <v>9</v>
      </c>
      <c r="CD52" s="131">
        <f>+CD28</f>
        <v>0</v>
      </c>
      <c r="CF52" s="131"/>
      <c r="CG52" s="102"/>
      <c r="CH52" s="102"/>
      <c r="CI52" s="102">
        <f>+CI50+CH51</f>
        <v>-0.44089707665979461</v>
      </c>
      <c r="CJ52" s="102"/>
      <c r="CK52" s="102">
        <f>+CK50+CJ51</f>
        <v>-2.6207983140052589</v>
      </c>
      <c r="CN52" s="108">
        <v>9</v>
      </c>
      <c r="CO52" s="131">
        <f>+CO28</f>
        <v>0</v>
      </c>
      <c r="CQ52" s="131"/>
      <c r="CR52" s="102"/>
      <c r="CS52" s="102"/>
      <c r="CT52" s="102">
        <f>+CT50+CS51</f>
        <v>-0.5081109362865277</v>
      </c>
      <c r="CU52" s="102"/>
      <c r="CV52" s="102">
        <f>+CV50+CU51</f>
        <v>-4.3058044504950175</v>
      </c>
      <c r="CX52" s="108">
        <v>9</v>
      </c>
      <c r="CY52" s="131">
        <f>+CY28</f>
        <v>0</v>
      </c>
      <c r="DA52" s="131"/>
      <c r="DB52" s="102"/>
      <c r="DC52" s="102"/>
      <c r="DD52" s="102">
        <f>+DD50+DC51</f>
        <v>-8.6075673403541941E-2</v>
      </c>
      <c r="DE52" s="102"/>
      <c r="DF52" s="102">
        <f>+DF50+DE51</f>
        <v>-1.6358237353970513</v>
      </c>
      <c r="DH52" s="108">
        <v>9</v>
      </c>
      <c r="DI52" s="131">
        <f>+DI28</f>
        <v>29.13</v>
      </c>
      <c r="DK52" s="131"/>
      <c r="DL52" s="102"/>
      <c r="DM52" s="102"/>
      <c r="DN52" s="102">
        <f>+DN50+DM51</f>
        <v>28.641077937406187</v>
      </c>
      <c r="DO52" s="102"/>
      <c r="DP52" s="102">
        <f>+DP50+DO51</f>
        <v>-2.1348685013555535</v>
      </c>
      <c r="DR52" s="108">
        <v>9</v>
      </c>
      <c r="DS52" s="131">
        <f>+DS28</f>
        <v>0</v>
      </c>
      <c r="DU52" s="131"/>
      <c r="DV52" s="102"/>
      <c r="DW52" s="102"/>
      <c r="DX52" s="102">
        <f>+DX50+DW51</f>
        <v>-0.23383983742688841</v>
      </c>
      <c r="DY52" s="102"/>
      <c r="DZ52" s="102">
        <f>+DZ50+DY51</f>
        <v>-2.8324284313788421</v>
      </c>
    </row>
    <row r="53" spans="1:130" x14ac:dyDescent="0.25">
      <c r="A53" s="108"/>
      <c r="B53" s="131"/>
      <c r="C53" s="108">
        <f>+B54-B52</f>
        <v>0</v>
      </c>
      <c r="D53" s="131">
        <f>+C28</f>
        <v>0</v>
      </c>
      <c r="E53" s="102">
        <f>+D53*(E$35/180)</f>
        <v>0</v>
      </c>
      <c r="F53" s="102">
        <f>+COS(E53)*C53</f>
        <v>0</v>
      </c>
      <c r="G53" s="102"/>
      <c r="H53" s="102">
        <f>+SIN(E53)*C53</f>
        <v>0</v>
      </c>
      <c r="I53" s="102"/>
      <c r="K53" s="108"/>
      <c r="L53" s="131"/>
      <c r="M53" s="108">
        <f>+L54-L52</f>
        <v>0</v>
      </c>
      <c r="N53" s="131">
        <f>+M28</f>
        <v>0</v>
      </c>
      <c r="O53" s="102">
        <f>+N53*(O$35/180)</f>
        <v>0</v>
      </c>
      <c r="P53" s="102">
        <f>+COS(O53)*M53</f>
        <v>0</v>
      </c>
      <c r="Q53" s="102"/>
      <c r="R53" s="102">
        <f>+SIN(O53)*M53</f>
        <v>0</v>
      </c>
      <c r="S53" s="102"/>
      <c r="U53" s="108"/>
      <c r="V53" s="131"/>
      <c r="W53" s="108">
        <f>+V54-V52</f>
        <v>0</v>
      </c>
      <c r="X53" s="131">
        <f>+W28</f>
        <v>0</v>
      </c>
      <c r="Y53" s="102">
        <f>+X53*(Y$35/180)</f>
        <v>0</v>
      </c>
      <c r="Z53" s="102">
        <f>+COS(Y53)*W53</f>
        <v>0</v>
      </c>
      <c r="AA53" s="102"/>
      <c r="AB53" s="102">
        <f>+SIN(Y53)*W53</f>
        <v>0</v>
      </c>
      <c r="AC53" s="102"/>
      <c r="AE53" s="108"/>
      <c r="AF53" s="131"/>
      <c r="AG53" s="108">
        <f>+AF54-AF52</f>
        <v>0</v>
      </c>
      <c r="AH53" s="131">
        <f>+AG28</f>
        <v>0</v>
      </c>
      <c r="AI53" s="102">
        <f>+AH53*(AI$35/180)</f>
        <v>0</v>
      </c>
      <c r="AJ53" s="102">
        <f>+COS(AI53)*AG53</f>
        <v>0</v>
      </c>
      <c r="AK53" s="102"/>
      <c r="AL53" s="102">
        <f>+SIN(AI53)*AG53</f>
        <v>0</v>
      </c>
      <c r="AM53" s="102"/>
      <c r="AO53" s="108"/>
      <c r="AP53" s="131"/>
      <c r="AQ53" s="108">
        <f>+AP54-AP52</f>
        <v>0</v>
      </c>
      <c r="AR53" s="131">
        <f>+AQ28</f>
        <v>0</v>
      </c>
      <c r="AS53" s="102">
        <f>+AR53*(AS$35/180)</f>
        <v>0</v>
      </c>
      <c r="AT53" s="102">
        <f>+COS(AS53)*AQ53</f>
        <v>0</v>
      </c>
      <c r="AU53" s="102"/>
      <c r="AV53" s="102">
        <f>+SIN(AS53)*AQ53</f>
        <v>0</v>
      </c>
      <c r="AW53" s="102"/>
      <c r="AY53" s="108"/>
      <c r="AZ53" s="131"/>
      <c r="BA53" s="108">
        <f>+AZ54-AZ52</f>
        <v>0</v>
      </c>
      <c r="BB53" s="131">
        <f>+BA28</f>
        <v>0</v>
      </c>
      <c r="BC53" s="102">
        <f>+BB53*(BC$35/180)</f>
        <v>0</v>
      </c>
      <c r="BD53" s="102">
        <f>+COS(BC53)*BA53</f>
        <v>0</v>
      </c>
      <c r="BE53" s="102"/>
      <c r="BF53" s="102">
        <f>+SIN(BC53)*BA53</f>
        <v>0</v>
      </c>
      <c r="BG53" s="102"/>
      <c r="BI53" s="108"/>
      <c r="BJ53" s="131"/>
      <c r="BK53" s="108">
        <f>+BJ54-BJ52</f>
        <v>0</v>
      </c>
      <c r="BL53" s="131">
        <f>+BK28</f>
        <v>0</v>
      </c>
      <c r="BM53" s="102">
        <f>+BL53*(BM$35/180)</f>
        <v>0</v>
      </c>
      <c r="BN53" s="102">
        <f>+COS(BM53)*BK53</f>
        <v>0</v>
      </c>
      <c r="BO53" s="102"/>
      <c r="BP53" s="102">
        <f>+SIN(BM53)*BK53</f>
        <v>0</v>
      </c>
      <c r="BQ53" s="102"/>
      <c r="BS53" s="108"/>
      <c r="BT53" s="131"/>
      <c r="BU53" s="108">
        <f>+BT54-BT52</f>
        <v>0</v>
      </c>
      <c r="BV53" s="131">
        <f>+BU28</f>
        <v>0</v>
      </c>
      <c r="BW53" s="102">
        <f>+BV53*(BW$35/180)</f>
        <v>0</v>
      </c>
      <c r="BX53" s="102">
        <f>+COS(BW53)*BU53</f>
        <v>0</v>
      </c>
      <c r="BY53" s="102"/>
      <c r="BZ53" s="102">
        <f>+SIN(BW53)*BU53</f>
        <v>0</v>
      </c>
      <c r="CA53" s="102"/>
      <c r="CC53" s="108"/>
      <c r="CD53" s="131"/>
      <c r="CE53" s="108">
        <f>+CD54-CD52</f>
        <v>0</v>
      </c>
      <c r="CF53" s="131">
        <f>+CE28</f>
        <v>0</v>
      </c>
      <c r="CG53" s="102">
        <f>+CF53*(CG$35/180)</f>
        <v>0</v>
      </c>
      <c r="CH53" s="102">
        <f>+COS(CG53)*CE53</f>
        <v>0</v>
      </c>
      <c r="CI53" s="102"/>
      <c r="CJ53" s="102">
        <f>+SIN(CG53)*CE53</f>
        <v>0</v>
      </c>
      <c r="CK53" s="102"/>
      <c r="CN53" s="108"/>
      <c r="CO53" s="131"/>
      <c r="CP53" s="108">
        <f>+CO54-CO52</f>
        <v>0</v>
      </c>
      <c r="CQ53" s="131">
        <f>+CP28</f>
        <v>0</v>
      </c>
      <c r="CR53" s="102">
        <f>+CQ53*(CR$35/180)</f>
        <v>0</v>
      </c>
      <c r="CS53" s="102">
        <f>+COS(CR53)*CP53</f>
        <v>0</v>
      </c>
      <c r="CT53" s="102"/>
      <c r="CU53" s="102">
        <f>+SIN(CR53)*CP53</f>
        <v>0</v>
      </c>
      <c r="CV53" s="102"/>
      <c r="CX53" s="108"/>
      <c r="CY53" s="131"/>
      <c r="CZ53" s="108">
        <f>+CY54-CY52</f>
        <v>0</v>
      </c>
      <c r="DA53" s="131">
        <f>+CZ28</f>
        <v>0</v>
      </c>
      <c r="DB53" s="102">
        <f>+DA53*(DB$35/180)</f>
        <v>0</v>
      </c>
      <c r="DC53" s="102">
        <f>+COS(DB53)*CZ53</f>
        <v>0</v>
      </c>
      <c r="DD53" s="102"/>
      <c r="DE53" s="102">
        <f>+SIN(DB53)*CZ53</f>
        <v>0</v>
      </c>
      <c r="DF53" s="102"/>
      <c r="DH53" s="108"/>
      <c r="DI53" s="131"/>
      <c r="DJ53" s="108">
        <f>+DI54-DI52</f>
        <v>-29.13</v>
      </c>
      <c r="DK53" s="131">
        <f>+DJ28</f>
        <v>0</v>
      </c>
      <c r="DL53" s="102">
        <f>+DK53*(DL$35/180)</f>
        <v>0</v>
      </c>
      <c r="DM53" s="102">
        <f>+COS(DL53)*DJ53</f>
        <v>-29.13</v>
      </c>
      <c r="DN53" s="102"/>
      <c r="DO53" s="102">
        <f>+SIN(DL53)*DJ53</f>
        <v>0</v>
      </c>
      <c r="DP53" s="102"/>
      <c r="DR53" s="108"/>
      <c r="DS53" s="131"/>
      <c r="DT53" s="108">
        <f>+DS54-DS52</f>
        <v>0</v>
      </c>
      <c r="DU53" s="131">
        <f>+DT28</f>
        <v>0</v>
      </c>
      <c r="DV53" s="102">
        <f>+DU53*(DV$35/180)</f>
        <v>0</v>
      </c>
      <c r="DW53" s="102">
        <f>+COS(DV53)*DT53</f>
        <v>0</v>
      </c>
      <c r="DX53" s="102"/>
      <c r="DY53" s="102">
        <f>+SIN(DV53)*DT53</f>
        <v>0</v>
      </c>
      <c r="DZ53" s="102"/>
    </row>
    <row r="54" spans="1:130" x14ac:dyDescent="0.25">
      <c r="A54" s="108">
        <v>10</v>
      </c>
      <c r="B54" s="131">
        <f>+B29</f>
        <v>0</v>
      </c>
      <c r="E54" s="102"/>
      <c r="F54" s="102"/>
      <c r="G54" s="102">
        <f>+G52+F53</f>
        <v>-0.57954282846336014</v>
      </c>
      <c r="H54" s="102"/>
      <c r="I54" s="102">
        <f>+I52+H53</f>
        <v>-3.8709638634701857</v>
      </c>
      <c r="K54" s="108">
        <v>10</v>
      </c>
      <c r="L54" s="131">
        <f>+L29</f>
        <v>0</v>
      </c>
      <c r="O54" s="102"/>
      <c r="P54" s="102"/>
      <c r="Q54" s="102">
        <f>+Q52+P53</f>
        <v>-0.38964541891903703</v>
      </c>
      <c r="R54" s="102"/>
      <c r="S54" s="102">
        <f>+S52+R53</f>
        <v>-2.2608302105785456</v>
      </c>
      <c r="U54" s="108">
        <v>10</v>
      </c>
      <c r="V54" s="131">
        <f>+V29</f>
        <v>0</v>
      </c>
      <c r="Y54" s="102"/>
      <c r="Z54" s="102"/>
      <c r="AA54" s="102">
        <f>+AA52+Z53</f>
        <v>-0.54188586778572834</v>
      </c>
      <c r="AB54" s="102"/>
      <c r="AC54" s="102">
        <f>+AC52+AB53</f>
        <v>-2.99019019071079</v>
      </c>
      <c r="AE54" s="108">
        <v>10</v>
      </c>
      <c r="AF54" s="131">
        <f>+AF29</f>
        <v>0</v>
      </c>
      <c r="AI54" s="102"/>
      <c r="AJ54" s="102"/>
      <c r="AK54" s="102">
        <f>+AK52+AJ53</f>
        <v>-0.29368206309061939</v>
      </c>
      <c r="AL54" s="102"/>
      <c r="AM54" s="102">
        <f>+AM52+AL53</f>
        <v>-1.9855538239727011</v>
      </c>
      <c r="AO54" s="108">
        <v>10</v>
      </c>
      <c r="AP54" s="131">
        <f>+AP29</f>
        <v>0</v>
      </c>
      <c r="AS54" s="102"/>
      <c r="AT54" s="102"/>
      <c r="AU54" s="102">
        <f>+AU52+AT53</f>
        <v>-0.12862138786389465</v>
      </c>
      <c r="AV54" s="102"/>
      <c r="AW54" s="102">
        <f>+AW52+AV53</f>
        <v>-1.7505184053805902</v>
      </c>
      <c r="AY54" s="108">
        <v>10</v>
      </c>
      <c r="AZ54" s="131">
        <f>+AZ29</f>
        <v>0</v>
      </c>
      <c r="BC54" s="102"/>
      <c r="BD54" s="102"/>
      <c r="BE54" s="102">
        <f>+BE52+BD53</f>
        <v>-0.4448636819917553</v>
      </c>
      <c r="BF54" s="102"/>
      <c r="BG54" s="102">
        <f>+BG52+BF53</f>
        <v>-3.8467324495304984</v>
      </c>
      <c r="BI54" s="108">
        <v>10</v>
      </c>
      <c r="BJ54" s="131">
        <f>+BJ29</f>
        <v>0</v>
      </c>
      <c r="BM54" s="102"/>
      <c r="BN54" s="102"/>
      <c r="BO54" s="102">
        <f>+BO52+BN53</f>
        <v>-0.10804211038957945</v>
      </c>
      <c r="BP54" s="102"/>
      <c r="BQ54" s="102">
        <f>+BQ52+BP53</f>
        <v>-1.2311423830034025</v>
      </c>
      <c r="BS54" s="108">
        <v>10</v>
      </c>
      <c r="BT54" s="131">
        <f>+BT29</f>
        <v>0</v>
      </c>
      <c r="BW54" s="102"/>
      <c r="BX54" s="102"/>
      <c r="BY54" s="102">
        <f>+BY52+BX53</f>
        <v>-0.16442534706107992</v>
      </c>
      <c r="BZ54" s="102"/>
      <c r="CA54" s="102">
        <f>+CA52+BZ53</f>
        <v>-2.114474386623086</v>
      </c>
      <c r="CC54" s="108">
        <v>10</v>
      </c>
      <c r="CD54" s="131">
        <f>+CD29</f>
        <v>0</v>
      </c>
      <c r="CG54" s="102"/>
      <c r="CH54" s="102"/>
      <c r="CI54" s="102">
        <f>+CI52+CH53</f>
        <v>-0.44089707665979461</v>
      </c>
      <c r="CJ54" s="102"/>
      <c r="CK54" s="102">
        <f>+CK52+CJ53</f>
        <v>-2.6207983140052589</v>
      </c>
      <c r="CN54" s="108">
        <v>10</v>
      </c>
      <c r="CO54" s="131">
        <f>+CO29</f>
        <v>0</v>
      </c>
      <c r="CR54" s="102"/>
      <c r="CS54" s="102"/>
      <c r="CT54" s="102">
        <f>+CT52+CS53</f>
        <v>-0.5081109362865277</v>
      </c>
      <c r="CU54" s="102"/>
      <c r="CV54" s="102">
        <f>+CV52+CU53</f>
        <v>-4.3058044504950175</v>
      </c>
      <c r="CX54" s="108">
        <v>10</v>
      </c>
      <c r="CY54" s="131">
        <f>+CY29</f>
        <v>0</v>
      </c>
      <c r="DB54" s="102"/>
      <c r="DC54" s="102"/>
      <c r="DD54" s="102">
        <f>+DD52+DC53</f>
        <v>-8.6075673403541941E-2</v>
      </c>
      <c r="DE54" s="102"/>
      <c r="DF54" s="102">
        <f>+DF52+DE53</f>
        <v>-1.6358237353970513</v>
      </c>
      <c r="DH54" s="108">
        <v>10</v>
      </c>
      <c r="DI54" s="131">
        <f>+DI29</f>
        <v>0</v>
      </c>
      <c r="DL54" s="102"/>
      <c r="DM54" s="102"/>
      <c r="DN54" s="102">
        <f>+DN52+DM53</f>
        <v>-0.48892206259381155</v>
      </c>
      <c r="DO54" s="102"/>
      <c r="DP54" s="102">
        <f>+DP52+DO53</f>
        <v>-2.1348685013555535</v>
      </c>
      <c r="DR54" s="108">
        <v>10</v>
      </c>
      <c r="DS54" s="131">
        <f>+DS29</f>
        <v>0</v>
      </c>
      <c r="DV54" s="102"/>
      <c r="DW54" s="102"/>
      <c r="DX54" s="102">
        <f>+DX52+DW53</f>
        <v>-0.23383983742688841</v>
      </c>
      <c r="DY54" s="102"/>
      <c r="DZ54" s="102">
        <f>+DZ52+DY53</f>
        <v>-2.8324284313788421</v>
      </c>
    </row>
    <row r="55" spans="1:130" x14ac:dyDescent="0.25">
      <c r="A55" s="108"/>
      <c r="C55" s="108">
        <f>+B56-B54</f>
        <v>16.8</v>
      </c>
      <c r="D55" s="47">
        <f>+C29</f>
        <v>0</v>
      </c>
      <c r="E55" s="102">
        <f>+D55*(E$35/180)</f>
        <v>0</v>
      </c>
      <c r="F55" s="102">
        <f>+COS(E55)*C55</f>
        <v>16.8</v>
      </c>
      <c r="H55" s="102">
        <f>+SIN(E55)*C55</f>
        <v>0</v>
      </c>
      <c r="K55" s="108"/>
      <c r="M55" s="108">
        <f>+L56-L54</f>
        <v>8.2799999999999994</v>
      </c>
      <c r="N55" s="47">
        <f>+M29</f>
        <v>0</v>
      </c>
      <c r="O55" s="102">
        <f>+N55*(O$35/180)</f>
        <v>0</v>
      </c>
      <c r="P55" s="102">
        <f>+COS(O55)*M55</f>
        <v>8.2799999999999994</v>
      </c>
      <c r="R55" s="102">
        <f>+SIN(O55)*M55</f>
        <v>0</v>
      </c>
      <c r="U55" s="108"/>
      <c r="W55" s="108">
        <f>+V56-V54</f>
        <v>15.85</v>
      </c>
      <c r="X55" s="47">
        <f>+W29</f>
        <v>0</v>
      </c>
      <c r="Y55" s="102">
        <f>+X55*(Y$35/180)</f>
        <v>0</v>
      </c>
      <c r="Z55" s="102">
        <f>+COS(Y55)*W55</f>
        <v>15.85</v>
      </c>
      <c r="AB55" s="102">
        <f>+SIN(Y55)*W55</f>
        <v>0</v>
      </c>
      <c r="AE55" s="108"/>
      <c r="AG55" s="108">
        <f>+AF56-AF54</f>
        <v>9.5500000000000007</v>
      </c>
      <c r="AH55" s="47">
        <f>+AG29</f>
        <v>0</v>
      </c>
      <c r="AI55" s="102">
        <f>+AH55*(AI$35/180)</f>
        <v>0</v>
      </c>
      <c r="AJ55" s="102">
        <f>+COS(AI55)*AG55</f>
        <v>9.5500000000000007</v>
      </c>
      <c r="AL55" s="102">
        <f>+SIN(AI55)*AG55</f>
        <v>0</v>
      </c>
      <c r="AO55" s="108"/>
      <c r="AQ55" s="108">
        <f>+AP56-AP54</f>
        <v>19.5</v>
      </c>
      <c r="AR55" s="47">
        <f>+AQ29</f>
        <v>0</v>
      </c>
      <c r="AS55" s="102">
        <f>+AR55*(AS$35/180)</f>
        <v>0</v>
      </c>
      <c r="AT55" s="102">
        <f>+COS(AS55)*AQ55</f>
        <v>19.5</v>
      </c>
      <c r="AV55" s="102">
        <f>+SIN(AS55)*AQ55</f>
        <v>0</v>
      </c>
      <c r="AY55" s="108"/>
      <c r="BA55" s="108">
        <f>+AZ56-AZ54</f>
        <v>34.549999999999997</v>
      </c>
      <c r="BB55" s="47">
        <f>+BA29</f>
        <v>0</v>
      </c>
      <c r="BC55" s="102">
        <f>+BB55*(BC$35/180)</f>
        <v>0</v>
      </c>
      <c r="BD55" s="102">
        <f>+COS(BC55)*BA55</f>
        <v>34.549999999999997</v>
      </c>
      <c r="BF55" s="102">
        <f>+SIN(BC55)*BA55</f>
        <v>0</v>
      </c>
      <c r="BI55" s="108"/>
      <c r="BK55" s="108">
        <f>+BJ56-BJ54</f>
        <v>18.38</v>
      </c>
      <c r="BL55" s="47">
        <f>+BK29</f>
        <v>0</v>
      </c>
      <c r="BM55" s="102">
        <f>+BL55*(BM$35/180)</f>
        <v>0</v>
      </c>
      <c r="BN55" s="102">
        <f>+COS(BM55)*BK55</f>
        <v>18.38</v>
      </c>
      <c r="BP55" s="102">
        <f>+SIN(BM55)*BK55</f>
        <v>0</v>
      </c>
      <c r="BS55" s="108"/>
      <c r="BU55" s="108">
        <f>+BT56-BT54</f>
        <v>25.9</v>
      </c>
      <c r="BV55" s="47">
        <f>+BU29</f>
        <v>0</v>
      </c>
      <c r="BW55" s="102">
        <f>+BV55*(BW$35/180)</f>
        <v>0</v>
      </c>
      <c r="BX55" s="102">
        <f>+COS(BW55)*BU55</f>
        <v>25.9</v>
      </c>
      <c r="BZ55" s="102">
        <f>+SIN(BW55)*BU55</f>
        <v>0</v>
      </c>
      <c r="CC55" s="108"/>
      <c r="CE55" s="108">
        <f>+CD56-CD54</f>
        <v>49.3</v>
      </c>
      <c r="CF55" s="47">
        <f>+CE29</f>
        <v>0</v>
      </c>
      <c r="CG55" s="102">
        <f>+CF55*(CG$35/180)</f>
        <v>0</v>
      </c>
      <c r="CH55" s="102">
        <f>+COS(CG55)*CE55</f>
        <v>49.3</v>
      </c>
      <c r="CJ55" s="102">
        <f>+SIN(CG55)*CE55</f>
        <v>0</v>
      </c>
      <c r="CN55" s="108"/>
      <c r="CP55" s="108">
        <f>+CO56-CO54</f>
        <v>32.36</v>
      </c>
      <c r="CQ55" s="47">
        <f>+CP29</f>
        <v>0</v>
      </c>
      <c r="CR55" s="102">
        <f>+CQ55*(CR$35/180)</f>
        <v>0</v>
      </c>
      <c r="CS55" s="102">
        <f>+COS(CR55)*CP55</f>
        <v>32.36</v>
      </c>
      <c r="CU55" s="102">
        <f>+SIN(CR55)*CP55</f>
        <v>0</v>
      </c>
      <c r="CX55" s="108"/>
      <c r="CZ55" s="162">
        <f>+CY56-CY54</f>
        <v>26.1</v>
      </c>
      <c r="DA55" s="47">
        <f>+CZ29</f>
        <v>0</v>
      </c>
      <c r="DB55" s="102">
        <f>+DA55*(DB$35/180)</f>
        <v>0</v>
      </c>
      <c r="DC55" s="102">
        <f>+COS(DB55)*CZ55</f>
        <v>26.1</v>
      </c>
      <c r="DE55" s="102">
        <f>+SIN(DB55)*CZ55</f>
        <v>0</v>
      </c>
      <c r="DH55" s="108"/>
      <c r="DJ55" s="108">
        <f>+DI56-DI54</f>
        <v>29.13</v>
      </c>
      <c r="DK55" s="47">
        <f>+DJ29</f>
        <v>0</v>
      </c>
      <c r="DL55" s="102">
        <f>+DK55*(DL$35/180)</f>
        <v>0</v>
      </c>
      <c r="DM55" s="102">
        <f>+COS(DL55)*DJ55</f>
        <v>29.13</v>
      </c>
      <c r="DO55" s="102">
        <f>+SIN(DL55)*DJ55</f>
        <v>0</v>
      </c>
      <c r="DR55" s="108"/>
      <c r="DT55" s="108">
        <f>+DS56-DS54</f>
        <v>20.02</v>
      </c>
      <c r="DU55" s="47">
        <f>+DT29</f>
        <v>0</v>
      </c>
      <c r="DV55" s="102">
        <f>+DU55*(DV$35/180)</f>
        <v>0</v>
      </c>
      <c r="DW55" s="102">
        <f>+COS(DV55)*DT55</f>
        <v>20.02</v>
      </c>
      <c r="DY55" s="102">
        <f>+SIN(DV55)*DT55</f>
        <v>0</v>
      </c>
    </row>
    <row r="56" spans="1:130" x14ac:dyDescent="0.25">
      <c r="A56" s="108">
        <v>11</v>
      </c>
      <c r="B56" s="47">
        <f>+B30</f>
        <v>16.8</v>
      </c>
      <c r="G56" s="102">
        <f>+G54+F55</f>
        <v>16.220457171536641</v>
      </c>
      <c r="I56" s="102">
        <f>+I54+H55</f>
        <v>-3.8709638634701857</v>
      </c>
      <c r="K56" s="108">
        <v>11</v>
      </c>
      <c r="L56" s="47">
        <f>+L30</f>
        <v>8.2799999999999994</v>
      </c>
      <c r="Q56" s="102">
        <f>+Q54+P55</f>
        <v>7.8903545810809623</v>
      </c>
      <c r="S56" s="102">
        <f>+S54+R55</f>
        <v>-2.2608302105785456</v>
      </c>
      <c r="U56" s="108">
        <v>11</v>
      </c>
      <c r="V56" s="47">
        <f>+V30</f>
        <v>15.85</v>
      </c>
      <c r="AA56" s="102">
        <f>+AA54+Z55</f>
        <v>15.308114132214271</v>
      </c>
      <c r="AC56" s="102">
        <f>+AC54+AB55</f>
        <v>-2.99019019071079</v>
      </c>
      <c r="AE56" s="108">
        <v>11</v>
      </c>
      <c r="AF56" s="47">
        <f>+AF30</f>
        <v>9.5500000000000007</v>
      </c>
      <c r="AK56" s="102">
        <f>+AK54+AJ55</f>
        <v>9.2563179369093813</v>
      </c>
      <c r="AM56" s="102">
        <f>+AM54+AL55</f>
        <v>-1.9855538239727011</v>
      </c>
      <c r="AO56" s="108">
        <v>11</v>
      </c>
      <c r="AP56" s="47">
        <f>+AP30</f>
        <v>19.5</v>
      </c>
      <c r="AU56" s="102">
        <f>+AU54+AT55</f>
        <v>19.371378612136105</v>
      </c>
      <c r="AW56" s="102">
        <f>+AW54+AV55</f>
        <v>-1.7505184053805902</v>
      </c>
      <c r="AY56" s="108">
        <v>11</v>
      </c>
      <c r="AZ56" s="47">
        <f>+AZ30</f>
        <v>34.549999999999997</v>
      </c>
      <c r="BE56" s="102">
        <f>+BE54+BD55</f>
        <v>34.105136318008242</v>
      </c>
      <c r="BG56" s="102">
        <f>+BG54+BF55</f>
        <v>-3.8467324495304984</v>
      </c>
      <c r="BI56" s="108">
        <v>11</v>
      </c>
      <c r="BJ56" s="47">
        <f>+BJ30</f>
        <v>18.38</v>
      </c>
      <c r="BO56" s="102">
        <f>+BO54+BN55</f>
        <v>18.27195788961042</v>
      </c>
      <c r="BQ56" s="102">
        <f>+BQ54+BP55</f>
        <v>-1.2311423830034025</v>
      </c>
      <c r="BS56" s="108">
        <v>11</v>
      </c>
      <c r="BT56" s="47">
        <f>+BT30</f>
        <v>25.9</v>
      </c>
      <c r="BY56" s="102">
        <f>+BY54+BX55</f>
        <v>25.735574652938919</v>
      </c>
      <c r="CA56" s="102">
        <f>+CA54+BZ55</f>
        <v>-2.114474386623086</v>
      </c>
      <c r="CC56" s="108">
        <v>11</v>
      </c>
      <c r="CD56" s="47">
        <f>+CD30</f>
        <v>49.3</v>
      </c>
      <c r="CI56" s="102">
        <f>+CI54+CH55</f>
        <v>48.859102923340203</v>
      </c>
      <c r="CK56" s="102">
        <f>+CK54+CJ55</f>
        <v>-2.6207983140052589</v>
      </c>
      <c r="CN56" s="108">
        <v>11</v>
      </c>
      <c r="CO56" s="47">
        <f>+CO30</f>
        <v>32.36</v>
      </c>
      <c r="CT56" s="102">
        <f>+CT54+CS55</f>
        <v>31.851889063713472</v>
      </c>
      <c r="CV56" s="102">
        <f>+CV54+CU55</f>
        <v>-4.3058044504950175</v>
      </c>
      <c r="CX56" s="108">
        <v>11</v>
      </c>
      <c r="CY56" s="47">
        <f>+CY30</f>
        <v>26.1</v>
      </c>
      <c r="DD56" s="102">
        <f>+DD54+DC55</f>
        <v>26.013924326596459</v>
      </c>
      <c r="DF56" s="102">
        <f>+DF54+DE55</f>
        <v>-1.6358237353970513</v>
      </c>
      <c r="DH56" s="108">
        <v>11</v>
      </c>
      <c r="DI56" s="47">
        <f>+DI30</f>
        <v>29.13</v>
      </c>
      <c r="DN56" s="102">
        <f>+DN54+DM55</f>
        <v>28.641077937406187</v>
      </c>
      <c r="DP56" s="102">
        <f>+DP54+DO55</f>
        <v>-2.1348685013555535</v>
      </c>
      <c r="DR56" s="108">
        <v>11</v>
      </c>
      <c r="DS56" s="47">
        <f>+DS30</f>
        <v>20.02</v>
      </c>
      <c r="DX56" s="102">
        <f>+DX54+DW55</f>
        <v>19.786160162573111</v>
      </c>
      <c r="DZ56" s="102">
        <f>+DZ54+DY55</f>
        <v>-2.8324284313788421</v>
      </c>
    </row>
    <row r="57" spans="1:130" x14ac:dyDescent="0.25">
      <c r="A57" s="108"/>
      <c r="C57" s="108" t="e">
        <f>+B58-B56</f>
        <v>#VALUE!</v>
      </c>
      <c r="D57" s="47">
        <f>+C30</f>
        <v>-14.5</v>
      </c>
      <c r="E57" s="102">
        <f>+D57*(E$35/180)</f>
        <v>-0.2530727415391778</v>
      </c>
      <c r="F57" s="102" t="e">
        <f>+COS(E57)*C57</f>
        <v>#VALUE!</v>
      </c>
      <c r="H57" s="102" t="e">
        <f>+SIN(E57)*C57</f>
        <v>#VALUE!</v>
      </c>
      <c r="K57" s="108"/>
      <c r="M57" s="108">
        <f>+L58-L56</f>
        <v>-8.2799999999999994</v>
      </c>
      <c r="N57" s="47">
        <f>+M30</f>
        <v>-17.25</v>
      </c>
      <c r="O57" s="102">
        <f>+N57*(O$35/180)</f>
        <v>-0.30106929596902182</v>
      </c>
      <c r="P57" s="102">
        <f>+COS(O57)*M57</f>
        <v>-7.9075651401055049</v>
      </c>
      <c r="R57" s="102">
        <f>+SIN(O57)*M57</f>
        <v>2.455364240797727</v>
      </c>
      <c r="U57" s="108"/>
      <c r="W57" s="108">
        <f>+V58-V56</f>
        <v>-15.85</v>
      </c>
      <c r="X57" s="47">
        <f>+W30</f>
        <v>-21.5</v>
      </c>
      <c r="Y57" s="102">
        <f>+X57*(Y$35/180)</f>
        <v>-0.37524578917878088</v>
      </c>
      <c r="Z57" s="102">
        <f>+COS(Y57)*W57</f>
        <v>-14.747118452515089</v>
      </c>
      <c r="AB57" s="102">
        <f>+SIN(Y57)*W57</f>
        <v>5.8090444435801123</v>
      </c>
      <c r="AE57" s="108"/>
      <c r="AG57" s="108">
        <f>+AF58-AF56</f>
        <v>-9.5500000000000007</v>
      </c>
      <c r="AH57" s="47">
        <f>+AG30</f>
        <v>-13.5</v>
      </c>
      <c r="AI57" s="102">
        <f>+AH57*(AI$35/180)</f>
        <v>-0.23561944901923448</v>
      </c>
      <c r="AJ57" s="102">
        <f>+COS(AI57)*AG57</f>
        <v>-9.2861327397978126</v>
      </c>
      <c r="AL57" s="102">
        <f>+SIN(AI57)*AG57</f>
        <v>2.2294032248238969</v>
      </c>
      <c r="AO57" s="108"/>
      <c r="AQ57" s="108">
        <f>+AP58-AP56</f>
        <v>-19.5</v>
      </c>
      <c r="AR57" s="47">
        <f>+AQ30</f>
        <v>-5.666666666666667</v>
      </c>
      <c r="AS57" s="102">
        <f>+AR57*(AS$35/180)</f>
        <v>-9.8901990946345344E-2</v>
      </c>
      <c r="AT57" s="102">
        <f>+COS(AS57)*AQ57</f>
        <v>-19.40470707729456</v>
      </c>
      <c r="AV57" s="102">
        <f>+SIN(AS57)*AQ57</f>
        <v>1.9254462455219143</v>
      </c>
      <c r="AY57" s="108"/>
      <c r="BA57" s="108">
        <f>+AZ58-AZ56</f>
        <v>-34.549999999999997</v>
      </c>
      <c r="BB57" s="47">
        <f>+BA30</f>
        <v>-9</v>
      </c>
      <c r="BC57" s="102">
        <f>+BB57*(BC$35/180)</f>
        <v>-0.15707963267948966</v>
      </c>
      <c r="BD57" s="102">
        <f>+COS(BC57)*BA57</f>
        <v>-34.124632167562005</v>
      </c>
      <c r="BF57" s="102">
        <f>+SIN(BC57)*BA57</f>
        <v>5.4048107671399759</v>
      </c>
      <c r="BI57" s="108"/>
      <c r="BK57" s="108">
        <f>+BJ58-BJ56</f>
        <v>-18.38</v>
      </c>
      <c r="BL57" s="47">
        <f>+BK30</f>
        <v>-7.6</v>
      </c>
      <c r="BM57" s="102">
        <f>+BL57*(BM$35/180)</f>
        <v>-0.13264502315156904</v>
      </c>
      <c r="BN57" s="102">
        <f>+COS(BM57)*BK57</f>
        <v>-18.218541629823335</v>
      </c>
      <c r="BP57" s="102">
        <f>+SIN(BM57)*BK57</f>
        <v>2.43087245292591</v>
      </c>
      <c r="BS57" s="108"/>
      <c r="BU57" s="108">
        <f>+BT58-BT56</f>
        <v>-25.9</v>
      </c>
      <c r="BV57" s="47">
        <f>+BU30</f>
        <v>-5.5</v>
      </c>
      <c r="BW57" s="102">
        <f>+BV57*(BW$35/180)</f>
        <v>-9.599310885968812E-2</v>
      </c>
      <c r="BX57" s="102">
        <f>+COS(BW57)*BU57</f>
        <v>-25.780761537709932</v>
      </c>
      <c r="BZ57" s="102">
        <f>+SIN(BW57)*BU57</f>
        <v>2.482404990273801</v>
      </c>
      <c r="CC57" s="108"/>
      <c r="CE57" s="108">
        <f>+CD58-CD56</f>
        <v>-49.3</v>
      </c>
      <c r="CF57" s="47">
        <f>+CE30</f>
        <v>-7.6</v>
      </c>
      <c r="CG57" s="102">
        <f>+CF57*(CG$35/180)</f>
        <v>-0.13264502315156904</v>
      </c>
      <c r="CH57" s="102">
        <f>+COS(CG57)*CE57</f>
        <v>-48.866926134401005</v>
      </c>
      <c r="CJ57" s="102">
        <f>+SIN(CG57)*CE57</f>
        <v>6.5202400396761355</v>
      </c>
      <c r="CN57" s="108"/>
      <c r="CP57" s="108">
        <f>+CO58-CO56</f>
        <v>-32.36</v>
      </c>
      <c r="CQ57" s="47">
        <f>+CP30</f>
        <v>-11.8</v>
      </c>
      <c r="CR57" s="102">
        <f>+CQ57*(CR$35/180)</f>
        <v>-0.2059488517353309</v>
      </c>
      <c r="CS57" s="102">
        <f>+COS(CR57)*CP57</f>
        <v>-31.676148700328127</v>
      </c>
      <c r="CU57" s="102">
        <f>+SIN(CR57)*CP57</f>
        <v>6.6174922376003353</v>
      </c>
      <c r="CX57" s="108"/>
      <c r="CZ57" s="108">
        <f>+CY58-CY56</f>
        <v>-26.1</v>
      </c>
      <c r="DA57" s="47">
        <f>+CZ30</f>
        <v>-3.4</v>
      </c>
      <c r="DB57" s="102">
        <f>+DA57*(DB$35/180)</f>
        <v>-5.9341194567807204E-2</v>
      </c>
      <c r="DC57" s="102">
        <f>+COS(DB57)*CZ57</f>
        <v>-26.054059508810276</v>
      </c>
      <c r="DE57" s="102">
        <f>+SIN(DB57)*CZ57</f>
        <v>1.5478963503325984</v>
      </c>
      <c r="DH57" s="108"/>
      <c r="DJ57" s="108">
        <f>+DI58-DI56</f>
        <v>-29.13</v>
      </c>
      <c r="DK57" s="47">
        <f>+DJ30</f>
        <v>-21.4</v>
      </c>
      <c r="DL57" s="102">
        <f>+DK57*(DL$35/180)</f>
        <v>-0.37350045992678649</v>
      </c>
      <c r="DM57" s="102">
        <f>+COS(DL57)*DJ57</f>
        <v>-27.121655916075447</v>
      </c>
      <c r="DO57" s="102">
        <f>+SIN(DL57)*DJ57</f>
        <v>10.628860727754859</v>
      </c>
      <c r="DR57" s="108"/>
      <c r="DT57" s="108">
        <f>+DS58-DS56</f>
        <v>-20.02</v>
      </c>
      <c r="DU57" s="47">
        <f>+DT30</f>
        <v>-8.25</v>
      </c>
      <c r="DV57" s="102">
        <f>+DU57*(DV$35/180)</f>
        <v>-0.14398966328953219</v>
      </c>
      <c r="DW57" s="102">
        <f>+COS(DV57)*DT57</f>
        <v>-19.812820764129796</v>
      </c>
      <c r="DY57" s="102">
        <f>+SIN(DV57)*DT57</f>
        <v>2.8727222922634099</v>
      </c>
    </row>
    <row r="58" spans="1:130" x14ac:dyDescent="0.25">
      <c r="A58" s="108">
        <v>12</v>
      </c>
      <c r="B58" s="47" t="str">
        <f>+B31</f>
        <v>Longitud</v>
      </c>
      <c r="G58" s="102" t="e">
        <f>+G56+F57</f>
        <v>#VALUE!</v>
      </c>
      <c r="I58" s="102" t="e">
        <f>+I56+H57</f>
        <v>#VALUE!</v>
      </c>
      <c r="K58" s="108">
        <v>12</v>
      </c>
      <c r="L58" s="47">
        <f>+L31</f>
        <v>0</v>
      </c>
      <c r="Q58" s="102">
        <f>+Q56+P57</f>
        <v>-1.7210559024542604E-2</v>
      </c>
      <c r="S58" s="102">
        <f>+S56+R57</f>
        <v>0.19453403021918136</v>
      </c>
      <c r="U58" s="108">
        <v>12</v>
      </c>
      <c r="V58" s="47">
        <f>+V31</f>
        <v>0</v>
      </c>
      <c r="AA58" s="102">
        <f>+AA56+Z57</f>
        <v>0.5609956796991824</v>
      </c>
      <c r="AC58" s="102">
        <f>+AC56+AB57</f>
        <v>2.8188542528693223</v>
      </c>
      <c r="AE58" s="108">
        <v>12</v>
      </c>
      <c r="AF58" s="47">
        <f>+AF31</f>
        <v>0</v>
      </c>
      <c r="AK58" s="102">
        <f>+AK56+AJ57</f>
        <v>-2.9814802888431302E-2</v>
      </c>
      <c r="AM58" s="102">
        <f>+AM56+AL57</f>
        <v>0.24384940085119577</v>
      </c>
      <c r="AO58" s="108">
        <v>12</v>
      </c>
      <c r="AP58" s="47">
        <f>+AP31</f>
        <v>0</v>
      </c>
      <c r="AU58" s="102">
        <f>+AU56+AT57</f>
        <v>-3.332846515845489E-2</v>
      </c>
      <c r="AW58" s="102">
        <f>+AW56+AV57</f>
        <v>0.17492784014132412</v>
      </c>
      <c r="AY58" s="108">
        <v>12</v>
      </c>
      <c r="AZ58" s="47">
        <f>+AZ31</f>
        <v>0</v>
      </c>
      <c r="BE58" s="102">
        <f>+BE56+BD57</f>
        <v>-1.9495849553763378E-2</v>
      </c>
      <c r="BG58" s="102">
        <f>+BG56+BF57</f>
        <v>1.5580783176094775</v>
      </c>
      <c r="BI58" s="108">
        <v>12</v>
      </c>
      <c r="BJ58" s="47">
        <f>+BJ31</f>
        <v>0</v>
      </c>
      <c r="BO58" s="102">
        <f>+BO56+BN57</f>
        <v>5.3416259787084641E-2</v>
      </c>
      <c r="BQ58" s="102">
        <f>+BQ56+BP57</f>
        <v>1.1997300699225075</v>
      </c>
      <c r="BS58" s="108">
        <v>12</v>
      </c>
      <c r="BT58" s="47">
        <f>+BT31</f>
        <v>0</v>
      </c>
      <c r="BY58" s="102">
        <f>+BY56+BX57</f>
        <v>-4.5186884771013069E-2</v>
      </c>
      <c r="CA58" s="102">
        <f>+CA56+BZ57</f>
        <v>0.36793060365071506</v>
      </c>
      <c r="CC58" s="108">
        <v>12</v>
      </c>
      <c r="CD58" s="47">
        <f>+CD31</f>
        <v>0</v>
      </c>
      <c r="CI58" s="102">
        <f>+CI56+CH57</f>
        <v>-7.8232110608027483E-3</v>
      </c>
      <c r="CK58" s="102">
        <f>+CK56+CJ57</f>
        <v>3.8994417256708767</v>
      </c>
      <c r="CN58" s="108">
        <v>12</v>
      </c>
      <c r="CO58" s="47">
        <f>+CO31</f>
        <v>0</v>
      </c>
      <c r="CT58" s="102">
        <f>+CT56+CS57</f>
        <v>0.17574036338534427</v>
      </c>
      <c r="CV58" s="102">
        <f>+CV56+CU57</f>
        <v>2.3116877871053179</v>
      </c>
      <c r="CX58" s="108">
        <v>12</v>
      </c>
      <c r="CY58" s="47">
        <f>+CY31</f>
        <v>0</v>
      </c>
      <c r="DD58" s="102">
        <f>+DD56+DC57</f>
        <v>-4.0135182213816734E-2</v>
      </c>
      <c r="DF58" s="102">
        <f>+DF56+DE57</f>
        <v>-8.7927385064452857E-2</v>
      </c>
      <c r="DH58" s="108">
        <v>12</v>
      </c>
      <c r="DI58" s="47">
        <f>+DI31</f>
        <v>0</v>
      </c>
      <c r="DN58" s="102">
        <f>+DN56+DM57</f>
        <v>1.5194220213307403</v>
      </c>
      <c r="DP58" s="102">
        <f>+DP56+DO57</f>
        <v>8.4939922263993051</v>
      </c>
      <c r="DR58" s="108">
        <v>12</v>
      </c>
      <c r="DS58" s="47">
        <f>+DS31</f>
        <v>0</v>
      </c>
      <c r="DX58" s="102">
        <f>+DX56+DW57</f>
        <v>-2.6660601556685037E-2</v>
      </c>
      <c r="DZ58" s="102">
        <f>+DZ56+DY57</f>
        <v>4.0293860884567767E-2</v>
      </c>
    </row>
    <row r="59" spans="1:130" x14ac:dyDescent="0.25">
      <c r="A59" s="108"/>
      <c r="C59" s="108" t="e">
        <f>+B60-B58</f>
        <v>#VALUE!</v>
      </c>
      <c r="D59" s="47" t="str">
        <f>+C31</f>
        <v>Angulo</v>
      </c>
      <c r="E59" s="102" t="e">
        <f>+D59*(E$35/180)</f>
        <v>#VALUE!</v>
      </c>
      <c r="F59" s="102" t="e">
        <f>+COS(E59)*C59</f>
        <v>#VALUE!</v>
      </c>
      <c r="H59" s="102" t="e">
        <f>+SIN(E59)*C59</f>
        <v>#VALUE!</v>
      </c>
      <c r="K59" s="108"/>
      <c r="M59" s="108">
        <f>+L60-L58</f>
        <v>0</v>
      </c>
      <c r="N59" s="47">
        <f>+M31</f>
        <v>0</v>
      </c>
      <c r="O59" s="102">
        <f>+N59*(O$35/180)</f>
        <v>0</v>
      </c>
      <c r="P59" s="102">
        <f>+COS(O59)*M59</f>
        <v>0</v>
      </c>
      <c r="R59" s="102">
        <f>+SIN(O59)*M59</f>
        <v>0</v>
      </c>
      <c r="U59" s="108"/>
      <c r="W59" s="108">
        <f>+V60-V58</f>
        <v>0</v>
      </c>
      <c r="X59" s="47">
        <f>+W31</f>
        <v>0</v>
      </c>
      <c r="Y59" s="102">
        <f>+X59*(Y$35/180)</f>
        <v>0</v>
      </c>
      <c r="Z59" s="102">
        <f>+COS(Y59)*W59</f>
        <v>0</v>
      </c>
      <c r="AB59" s="102">
        <f>+SIN(Y59)*W59</f>
        <v>0</v>
      </c>
      <c r="AE59" s="108"/>
      <c r="AG59" s="108">
        <f>+AF60-AF58</f>
        <v>0</v>
      </c>
      <c r="AH59" s="47">
        <f>+AG31</f>
        <v>0</v>
      </c>
      <c r="AI59" s="102">
        <f>+AH59*(AI$35/180)</f>
        <v>0</v>
      </c>
      <c r="AJ59" s="102">
        <f>+COS(AI59)*AG59</f>
        <v>0</v>
      </c>
      <c r="AL59" s="102">
        <f>+SIN(AI59)*AG59</f>
        <v>0</v>
      </c>
      <c r="AO59" s="108"/>
      <c r="AQ59" s="108">
        <f>+AP60-AP58</f>
        <v>0</v>
      </c>
      <c r="AR59" s="47">
        <f>+AQ31</f>
        <v>0</v>
      </c>
      <c r="AS59" s="102">
        <f>+AR59*(AS$35/180)</f>
        <v>0</v>
      </c>
      <c r="AT59" s="102">
        <f>+COS(AS59)*AQ59</f>
        <v>0</v>
      </c>
      <c r="AV59" s="102">
        <f>+SIN(AS59)*AQ59</f>
        <v>0</v>
      </c>
      <c r="AY59" s="108"/>
      <c r="BA59" s="108">
        <f>+AZ60-AZ58</f>
        <v>0</v>
      </c>
      <c r="BB59" s="47">
        <f>+BA31</f>
        <v>0</v>
      </c>
      <c r="BC59" s="102">
        <f>+BB59*(BC$35/180)</f>
        <v>0</v>
      </c>
      <c r="BD59" s="102">
        <f>+COS(BC59)*BA59</f>
        <v>0</v>
      </c>
      <c r="BF59" s="102">
        <f>+SIN(BC59)*BA59</f>
        <v>0</v>
      </c>
      <c r="BI59" s="108"/>
      <c r="BK59" s="108">
        <f>+BJ60-BJ58</f>
        <v>0</v>
      </c>
      <c r="BL59" s="47">
        <f>+BK31</f>
        <v>0</v>
      </c>
      <c r="BM59" s="102">
        <f>+BL59*(BM$35/180)</f>
        <v>0</v>
      </c>
      <c r="BN59" s="102">
        <f>+COS(BM59)*BK59</f>
        <v>0</v>
      </c>
      <c r="BP59" s="102">
        <f>+SIN(BM59)*BK59</f>
        <v>0</v>
      </c>
      <c r="BS59" s="108"/>
      <c r="BU59" s="108">
        <f>+BT60-BT58</f>
        <v>0</v>
      </c>
      <c r="BV59" s="47">
        <f>+BU31</f>
        <v>0</v>
      </c>
      <c r="BW59" s="102">
        <f>+BV59*(BW$35/180)</f>
        <v>0</v>
      </c>
      <c r="BX59" s="102">
        <f>+COS(BW59)*BU59</f>
        <v>0</v>
      </c>
      <c r="BZ59" s="102">
        <f>+SIN(BW59)*BU59</f>
        <v>0</v>
      </c>
      <c r="CC59" s="108"/>
      <c r="CE59" s="108">
        <f>+CD60-CD58</f>
        <v>0</v>
      </c>
      <c r="CF59" s="47">
        <f>+CE31</f>
        <v>0</v>
      </c>
      <c r="CG59" s="102">
        <f>+CF59*(CG$35/180)</f>
        <v>0</v>
      </c>
      <c r="CH59" s="102">
        <f>+COS(CG59)*CE59</f>
        <v>0</v>
      </c>
      <c r="CJ59" s="102">
        <f>+SIN(CG59)*CE59</f>
        <v>0</v>
      </c>
      <c r="CN59" s="108"/>
      <c r="CP59" s="108">
        <f>+CO60-CO58</f>
        <v>0</v>
      </c>
      <c r="CQ59" s="47">
        <f>+CP31</f>
        <v>0</v>
      </c>
      <c r="CR59" s="102">
        <f>+CQ59*(CR$35/180)</f>
        <v>0</v>
      </c>
      <c r="CS59" s="102">
        <f>+COS(CR59)*CP59</f>
        <v>0</v>
      </c>
      <c r="CU59" s="102">
        <f>+SIN(CR59)*CP59</f>
        <v>0</v>
      </c>
      <c r="CX59" s="108"/>
      <c r="CZ59" s="108">
        <f>+CY60-CY58</f>
        <v>0</v>
      </c>
      <c r="DA59" s="47">
        <f>+CZ31</f>
        <v>0</v>
      </c>
      <c r="DB59" s="102">
        <f>+DA59*(DB$35/180)</f>
        <v>0</v>
      </c>
      <c r="DC59" s="102">
        <f>+COS(DB59)*CZ59</f>
        <v>0</v>
      </c>
      <c r="DE59" s="102">
        <f>+SIN(DB59)*CZ59</f>
        <v>0</v>
      </c>
      <c r="DH59" s="108"/>
      <c r="DJ59" s="108">
        <f>+DI60-DI58</f>
        <v>0</v>
      </c>
      <c r="DK59" s="47">
        <f>+DJ31</f>
        <v>0</v>
      </c>
      <c r="DL59" s="102">
        <f>+DK59*(DL$35/180)</f>
        <v>0</v>
      </c>
      <c r="DM59" s="102">
        <f>+COS(DL59)*DJ59</f>
        <v>0</v>
      </c>
      <c r="DO59" s="102">
        <f>+SIN(DL59)*DJ59</f>
        <v>0</v>
      </c>
      <c r="DR59" s="108"/>
      <c r="DT59" s="108">
        <f>+DS60-DS58</f>
        <v>0</v>
      </c>
      <c r="DU59" s="47">
        <f>+DT31</f>
        <v>0</v>
      </c>
      <c r="DV59" s="102">
        <f>+DU59*(DV$35/180)</f>
        <v>0</v>
      </c>
      <c r="DW59" s="102">
        <f>+COS(DV59)*DT59</f>
        <v>0</v>
      </c>
      <c r="DY59" s="102">
        <f>+SIN(DV59)*DT59</f>
        <v>0</v>
      </c>
    </row>
    <row r="60" spans="1:130" x14ac:dyDescent="0.25">
      <c r="A60" s="108">
        <v>13</v>
      </c>
      <c r="B60" s="1">
        <f>+B32</f>
        <v>15.402307692307694</v>
      </c>
      <c r="G60" s="102" t="e">
        <f>+G58+F59</f>
        <v>#VALUE!</v>
      </c>
      <c r="I60" s="102" t="e">
        <f>+I58+H59</f>
        <v>#VALUE!</v>
      </c>
      <c r="K60" s="108">
        <v>13</v>
      </c>
      <c r="L60" s="1">
        <f>+L32</f>
        <v>0</v>
      </c>
      <c r="Q60" s="102">
        <f>+Q58+P59</f>
        <v>-1.7210559024542604E-2</v>
      </c>
      <c r="S60" s="102">
        <f>+S58+R59</f>
        <v>0.19453403021918136</v>
      </c>
      <c r="U60" s="108">
        <v>13</v>
      </c>
      <c r="V60" s="1">
        <f>+V32</f>
        <v>0</v>
      </c>
      <c r="AA60" s="102">
        <f>+AA58+Z59</f>
        <v>0.5609956796991824</v>
      </c>
      <c r="AC60" s="102">
        <f>+AC58+AB59</f>
        <v>2.8188542528693223</v>
      </c>
      <c r="AE60" s="108">
        <v>13</v>
      </c>
      <c r="AF60" s="1">
        <f>+AF32</f>
        <v>0</v>
      </c>
      <c r="AK60" s="102">
        <f>+AK58+AJ59</f>
        <v>-2.9814802888431302E-2</v>
      </c>
      <c r="AM60" s="102">
        <f>+AM58+AL59</f>
        <v>0.24384940085119577</v>
      </c>
      <c r="AO60" s="108">
        <v>13</v>
      </c>
      <c r="AP60" s="1">
        <f>+AP32</f>
        <v>0</v>
      </c>
      <c r="AU60" s="102">
        <f>+AU58+AT59</f>
        <v>-3.332846515845489E-2</v>
      </c>
      <c r="AW60" s="102">
        <f>+AW58+AV59</f>
        <v>0.17492784014132412</v>
      </c>
      <c r="AY60" s="108">
        <v>13</v>
      </c>
      <c r="AZ60" s="1">
        <f>+AZ32</f>
        <v>0</v>
      </c>
      <c r="BE60" s="102">
        <f>+BE58+BD59</f>
        <v>-1.9495849553763378E-2</v>
      </c>
      <c r="BG60" s="102">
        <f>+BG58+BF59</f>
        <v>1.5580783176094775</v>
      </c>
      <c r="BI60" s="108">
        <v>13</v>
      </c>
      <c r="BJ60" s="1">
        <f>+BJ32</f>
        <v>0</v>
      </c>
      <c r="BO60" s="102">
        <f>+BO58+BN59</f>
        <v>5.3416259787084641E-2</v>
      </c>
      <c r="BQ60" s="102">
        <f>+BQ58+BP59</f>
        <v>1.1997300699225075</v>
      </c>
      <c r="BS60" s="108">
        <v>13</v>
      </c>
      <c r="BT60" s="1">
        <f>+BT32</f>
        <v>0</v>
      </c>
      <c r="BY60" s="102">
        <f>+BY58+BX59</f>
        <v>-4.5186884771013069E-2</v>
      </c>
      <c r="CA60" s="102">
        <f>+CA58+BZ59</f>
        <v>0.36793060365071506</v>
      </c>
      <c r="CC60" s="108">
        <v>13</v>
      </c>
      <c r="CD60" s="1">
        <f>+CD32</f>
        <v>0</v>
      </c>
      <c r="CI60" s="102">
        <f>+CI58+CH59</f>
        <v>-7.8232110608027483E-3</v>
      </c>
      <c r="CK60" s="102">
        <f>+CK58+CJ59</f>
        <v>3.8994417256708767</v>
      </c>
      <c r="CN60" s="108">
        <v>13</v>
      </c>
      <c r="CO60" s="1">
        <f>+CO32</f>
        <v>0</v>
      </c>
      <c r="CT60" s="102">
        <f>+CT58+CS59</f>
        <v>0.17574036338534427</v>
      </c>
      <c r="CV60" s="102">
        <f>+CV58+CU59</f>
        <v>2.3116877871053179</v>
      </c>
      <c r="CX60" s="108">
        <v>13</v>
      </c>
      <c r="CY60" s="1">
        <f>+CY32</f>
        <v>0</v>
      </c>
      <c r="DD60" s="102">
        <f>+DD58+DC59</f>
        <v>-4.0135182213816734E-2</v>
      </c>
      <c r="DF60" s="102">
        <f>+DF58+DE59</f>
        <v>-8.7927385064452857E-2</v>
      </c>
      <c r="DH60" s="108">
        <v>13</v>
      </c>
      <c r="DI60" s="1">
        <f>+DI32</f>
        <v>0</v>
      </c>
      <c r="DN60" s="102">
        <f>+DN58+DM59</f>
        <v>1.5194220213307403</v>
      </c>
      <c r="DP60" s="102">
        <f>+DP58+DO59</f>
        <v>8.4939922263993051</v>
      </c>
      <c r="DR60" s="108">
        <v>13</v>
      </c>
      <c r="DS60" s="1">
        <f>+DS32</f>
        <v>0</v>
      </c>
      <c r="DX60" s="102">
        <f>+DX58+DW59</f>
        <v>-2.6660601556685037E-2</v>
      </c>
      <c r="DZ60" s="102">
        <f>+DZ58+DY59</f>
        <v>4.0293860884567767E-2</v>
      </c>
    </row>
  </sheetData>
  <mergeCells count="39">
    <mergeCell ref="CF18:CG18"/>
    <mergeCell ref="AF18:AG18"/>
    <mergeCell ref="AH18:AI18"/>
    <mergeCell ref="AP18:AQ18"/>
    <mergeCell ref="AR18:AS18"/>
    <mergeCell ref="BV18:BW18"/>
    <mergeCell ref="CD18:CE18"/>
    <mergeCell ref="BT18:BU18"/>
    <mergeCell ref="DS18:DT18"/>
    <mergeCell ref="DU18:DV18"/>
    <mergeCell ref="CO18:CP18"/>
    <mergeCell ref="CQ18:CR18"/>
    <mergeCell ref="CY18:CZ18"/>
    <mergeCell ref="DA18:DB18"/>
    <mergeCell ref="DI18:DJ18"/>
    <mergeCell ref="DK18:DL18"/>
    <mergeCell ref="B1:C1"/>
    <mergeCell ref="AZ18:BA18"/>
    <mergeCell ref="BB18:BC18"/>
    <mergeCell ref="BJ18:BK18"/>
    <mergeCell ref="BL18:BM18"/>
    <mergeCell ref="H1:I1"/>
    <mergeCell ref="J1:K1"/>
    <mergeCell ref="L1:M1"/>
    <mergeCell ref="B18:C18"/>
    <mergeCell ref="D18:E18"/>
    <mergeCell ref="L18:M18"/>
    <mergeCell ref="N18:O18"/>
    <mergeCell ref="V18:W18"/>
    <mergeCell ref="D1:E1"/>
    <mergeCell ref="F1:G1"/>
    <mergeCell ref="Z1:AA1"/>
    <mergeCell ref="X18:Y18"/>
    <mergeCell ref="N1:O1"/>
    <mergeCell ref="P1:Q1"/>
    <mergeCell ref="R1:S1"/>
    <mergeCell ref="T1:U1"/>
    <mergeCell ref="V1:W1"/>
    <mergeCell ref="X1:Y1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19"/>
  <sheetViews>
    <sheetView topLeftCell="G3" workbookViewId="0">
      <selection activeCell="J21" sqref="J21"/>
    </sheetView>
  </sheetViews>
  <sheetFormatPr baseColWidth="10" defaultColWidth="12.7109375" defaultRowHeight="15" x14ac:dyDescent="0.25"/>
  <cols>
    <col min="1" max="16384" width="12.7109375" style="28"/>
  </cols>
  <sheetData>
    <row r="3" spans="1:24" ht="15.75" thickBot="1" x14ac:dyDescent="0.3">
      <c r="C3" s="29"/>
    </row>
    <row r="4" spans="1:24" s="64" customFormat="1" ht="15.75" thickBot="1" x14ac:dyDescent="0.3">
      <c r="A4" s="268" t="s">
        <v>23</v>
      </c>
      <c r="B4" s="284" t="s">
        <v>6</v>
      </c>
      <c r="C4" s="275" t="s">
        <v>0</v>
      </c>
      <c r="D4" s="276"/>
      <c r="E4" s="276"/>
      <c r="F4" s="276"/>
      <c r="G4" s="276"/>
      <c r="H4" s="277"/>
      <c r="I4" s="275" t="s">
        <v>1</v>
      </c>
      <c r="J4" s="276"/>
      <c r="K4" s="276"/>
      <c r="L4" s="276"/>
      <c r="M4" s="276"/>
      <c r="N4" s="277"/>
      <c r="O4" s="328" t="s">
        <v>2</v>
      </c>
      <c r="P4" s="276"/>
      <c r="Q4" s="276"/>
      <c r="R4" s="276"/>
      <c r="S4" s="276"/>
      <c r="T4" s="329"/>
      <c r="U4" s="294" t="s">
        <v>24</v>
      </c>
      <c r="V4" s="290" t="s">
        <v>25</v>
      </c>
      <c r="W4" s="290" t="s">
        <v>26</v>
      </c>
      <c r="X4" s="278" t="s">
        <v>147</v>
      </c>
    </row>
    <row r="5" spans="1:24" x14ac:dyDescent="0.25">
      <c r="A5" s="326"/>
      <c r="B5" s="285"/>
      <c r="C5" s="268" t="s">
        <v>3</v>
      </c>
      <c r="D5" s="269"/>
      <c r="E5" s="268" t="s">
        <v>4</v>
      </c>
      <c r="F5" s="269"/>
      <c r="G5" s="268" t="s">
        <v>5</v>
      </c>
      <c r="H5" s="269"/>
      <c r="I5" s="268" t="s">
        <v>3</v>
      </c>
      <c r="J5" s="269"/>
      <c r="K5" s="268" t="s">
        <v>4</v>
      </c>
      <c r="L5" s="269"/>
      <c r="M5" s="268" t="s">
        <v>5</v>
      </c>
      <c r="N5" s="269"/>
      <c r="O5" s="268" t="s">
        <v>3</v>
      </c>
      <c r="P5" s="269"/>
      <c r="Q5" s="268" t="s">
        <v>4</v>
      </c>
      <c r="R5" s="269"/>
      <c r="S5" s="268" t="s">
        <v>5</v>
      </c>
      <c r="T5" s="284"/>
      <c r="U5" s="295"/>
      <c r="V5" s="291"/>
      <c r="W5" s="291"/>
      <c r="X5" s="279"/>
    </row>
    <row r="6" spans="1:24" ht="15.75" thickBot="1" x14ac:dyDescent="0.3">
      <c r="A6" s="327"/>
      <c r="B6" s="286"/>
      <c r="C6" s="55" t="s">
        <v>22</v>
      </c>
      <c r="D6" s="9" t="s">
        <v>21</v>
      </c>
      <c r="E6" s="55" t="s">
        <v>22</v>
      </c>
      <c r="F6" s="9" t="s">
        <v>21</v>
      </c>
      <c r="G6" s="55" t="s">
        <v>22</v>
      </c>
      <c r="H6" s="9" t="s">
        <v>21</v>
      </c>
      <c r="I6" s="30" t="s">
        <v>22</v>
      </c>
      <c r="J6" s="31" t="s">
        <v>21</v>
      </c>
      <c r="K6" s="55" t="s">
        <v>22</v>
      </c>
      <c r="L6" s="9" t="s">
        <v>21</v>
      </c>
      <c r="M6" s="55" t="s">
        <v>22</v>
      </c>
      <c r="N6" s="9" t="s">
        <v>21</v>
      </c>
      <c r="O6" s="55" t="s">
        <v>22</v>
      </c>
      <c r="P6" s="9" t="s">
        <v>21</v>
      </c>
      <c r="Q6" s="55" t="s">
        <v>22</v>
      </c>
      <c r="R6" s="9" t="s">
        <v>21</v>
      </c>
      <c r="S6" s="55" t="s">
        <v>22</v>
      </c>
      <c r="T6" s="52" t="s">
        <v>21</v>
      </c>
      <c r="U6" s="296"/>
      <c r="V6" s="292"/>
      <c r="W6" s="292"/>
      <c r="X6" s="280"/>
    </row>
    <row r="7" spans="1:24" x14ac:dyDescent="0.25">
      <c r="A7" s="32">
        <v>0.23819444444444446</v>
      </c>
      <c r="B7" s="50" t="s">
        <v>7</v>
      </c>
      <c r="C7" s="7">
        <v>10.15</v>
      </c>
      <c r="D7" s="13">
        <v>25</v>
      </c>
      <c r="E7" s="7">
        <v>9.1</v>
      </c>
      <c r="F7" s="13">
        <v>25</v>
      </c>
      <c r="G7" s="7" t="s">
        <v>152</v>
      </c>
      <c r="H7" s="33">
        <v>29.5</v>
      </c>
      <c r="I7" s="34">
        <v>13.39</v>
      </c>
      <c r="J7" s="35">
        <v>25</v>
      </c>
      <c r="K7" s="36">
        <v>8.6999999999999993</v>
      </c>
      <c r="L7" s="13">
        <v>25</v>
      </c>
      <c r="M7" s="7" t="s">
        <v>152</v>
      </c>
      <c r="N7" s="35">
        <v>29.5</v>
      </c>
      <c r="O7" s="7">
        <v>8.24</v>
      </c>
      <c r="P7" s="13">
        <v>25</v>
      </c>
      <c r="Q7" s="7">
        <v>12.1</v>
      </c>
      <c r="R7" s="13">
        <v>25</v>
      </c>
      <c r="S7" s="7" t="s">
        <v>152</v>
      </c>
      <c r="T7" s="33">
        <v>29.5</v>
      </c>
      <c r="U7" s="37">
        <v>24</v>
      </c>
      <c r="V7" s="61" t="s">
        <v>42</v>
      </c>
      <c r="W7" s="61">
        <v>2</v>
      </c>
      <c r="X7" s="281" t="s">
        <v>150</v>
      </c>
    </row>
    <row r="8" spans="1:24" x14ac:dyDescent="0.25">
      <c r="A8" s="40">
        <v>0.25069444444444444</v>
      </c>
      <c r="B8" s="51" t="s">
        <v>8</v>
      </c>
      <c r="C8" s="3">
        <v>11.4</v>
      </c>
      <c r="D8" s="14">
        <v>25</v>
      </c>
      <c r="E8" s="3">
        <v>12.84</v>
      </c>
      <c r="F8" s="14">
        <v>25</v>
      </c>
      <c r="G8" s="7" t="s">
        <v>152</v>
      </c>
      <c r="H8" s="41">
        <v>28</v>
      </c>
      <c r="I8" s="3">
        <v>19.100000000000001</v>
      </c>
      <c r="J8" s="14">
        <v>25</v>
      </c>
      <c r="K8" s="42">
        <v>7.65</v>
      </c>
      <c r="L8" s="14">
        <v>25</v>
      </c>
      <c r="M8" s="7" t="s">
        <v>152</v>
      </c>
      <c r="N8" s="14">
        <v>29</v>
      </c>
      <c r="O8" s="3">
        <v>13.94</v>
      </c>
      <c r="P8" s="14">
        <v>25</v>
      </c>
      <c r="Q8" s="3">
        <v>12.23</v>
      </c>
      <c r="R8" s="14">
        <v>25</v>
      </c>
      <c r="S8" s="7" t="s">
        <v>152</v>
      </c>
      <c r="T8" s="41">
        <v>28</v>
      </c>
      <c r="U8" s="57" t="s">
        <v>95</v>
      </c>
      <c r="V8" s="62" t="s">
        <v>43</v>
      </c>
      <c r="W8" s="62">
        <v>2</v>
      </c>
      <c r="X8" s="282"/>
    </row>
    <row r="9" spans="1:24" x14ac:dyDescent="0.25">
      <c r="A9" s="40">
        <v>0.26180555555555557</v>
      </c>
      <c r="B9" s="51" t="s">
        <v>9</v>
      </c>
      <c r="C9" s="3">
        <v>7.81</v>
      </c>
      <c r="D9" s="14">
        <v>25.5</v>
      </c>
      <c r="E9" s="3">
        <v>14.21</v>
      </c>
      <c r="F9" s="14">
        <v>25.5</v>
      </c>
      <c r="G9" s="7" t="s">
        <v>152</v>
      </c>
      <c r="H9" s="41">
        <v>28</v>
      </c>
      <c r="I9" s="3">
        <v>18.100000000000001</v>
      </c>
      <c r="J9" s="14">
        <v>25</v>
      </c>
      <c r="K9" s="42">
        <v>8.43</v>
      </c>
      <c r="L9" s="14">
        <v>25</v>
      </c>
      <c r="M9" s="7" t="s">
        <v>152</v>
      </c>
      <c r="N9" s="14">
        <v>27</v>
      </c>
      <c r="O9" s="3">
        <v>10.36</v>
      </c>
      <c r="P9" s="14">
        <v>25</v>
      </c>
      <c r="Q9" s="3">
        <v>12.1</v>
      </c>
      <c r="R9" s="14">
        <v>25</v>
      </c>
      <c r="S9" s="7" t="s">
        <v>152</v>
      </c>
      <c r="T9" s="41">
        <v>29</v>
      </c>
      <c r="U9" s="57">
        <v>24</v>
      </c>
      <c r="V9" s="62" t="s">
        <v>43</v>
      </c>
      <c r="W9" s="62">
        <v>3</v>
      </c>
      <c r="X9" s="282"/>
    </row>
    <row r="10" spans="1:24" x14ac:dyDescent="0.25">
      <c r="A10" s="40">
        <v>0.27430555555555552</v>
      </c>
      <c r="B10" s="51" t="s">
        <v>10</v>
      </c>
      <c r="C10" s="3">
        <v>5.87</v>
      </c>
      <c r="D10" s="14">
        <v>25</v>
      </c>
      <c r="E10" s="3">
        <v>5.79</v>
      </c>
      <c r="F10" s="14">
        <v>25</v>
      </c>
      <c r="G10" s="7" t="s">
        <v>152</v>
      </c>
      <c r="H10" s="41">
        <v>25.5</v>
      </c>
      <c r="I10" s="3">
        <v>11.84</v>
      </c>
      <c r="J10" s="14">
        <v>25</v>
      </c>
      <c r="K10" s="42">
        <v>5.26</v>
      </c>
      <c r="L10" s="14">
        <v>25</v>
      </c>
      <c r="M10" s="7" t="s">
        <v>152</v>
      </c>
      <c r="N10" s="14">
        <v>26</v>
      </c>
      <c r="O10" s="3">
        <v>9.1</v>
      </c>
      <c r="P10" s="14">
        <v>25</v>
      </c>
      <c r="Q10" s="3">
        <v>12.12</v>
      </c>
      <c r="R10" s="14">
        <v>25</v>
      </c>
      <c r="S10" s="7" t="s">
        <v>152</v>
      </c>
      <c r="T10" s="41">
        <v>25</v>
      </c>
      <c r="U10" s="57">
        <v>24</v>
      </c>
      <c r="V10" s="62" t="s">
        <v>27</v>
      </c>
      <c r="W10" s="62">
        <v>3</v>
      </c>
      <c r="X10" s="282"/>
    </row>
    <row r="11" spans="1:24" x14ac:dyDescent="0.25">
      <c r="A11" s="40">
        <v>0.28402777777777777</v>
      </c>
      <c r="B11" s="51" t="s">
        <v>11</v>
      </c>
      <c r="C11" s="3">
        <v>11.86</v>
      </c>
      <c r="D11" s="14">
        <v>26</v>
      </c>
      <c r="E11" s="3">
        <v>15.5</v>
      </c>
      <c r="F11" s="14">
        <v>26</v>
      </c>
      <c r="G11" s="7" t="s">
        <v>152</v>
      </c>
      <c r="H11" s="41">
        <v>26</v>
      </c>
      <c r="I11" s="3">
        <v>16.829999999999998</v>
      </c>
      <c r="J11" s="14">
        <v>26</v>
      </c>
      <c r="K11" s="42">
        <v>13.92</v>
      </c>
      <c r="L11" s="14">
        <v>26</v>
      </c>
      <c r="M11" s="7" t="s">
        <v>152</v>
      </c>
      <c r="N11" s="14">
        <v>26.5</v>
      </c>
      <c r="O11" s="3">
        <v>11.95</v>
      </c>
      <c r="P11" s="14">
        <v>26</v>
      </c>
      <c r="Q11" s="3">
        <v>13</v>
      </c>
      <c r="R11" s="14">
        <v>26</v>
      </c>
      <c r="S11" s="7" t="s">
        <v>152</v>
      </c>
      <c r="T11" s="41">
        <v>27</v>
      </c>
      <c r="U11" s="57">
        <v>25</v>
      </c>
      <c r="V11" s="62" t="s">
        <v>27</v>
      </c>
      <c r="W11" s="62">
        <v>3</v>
      </c>
      <c r="X11" s="282"/>
    </row>
    <row r="12" spans="1:24" x14ac:dyDescent="0.25">
      <c r="A12" s="40">
        <v>0.29652777777777778</v>
      </c>
      <c r="B12" s="51" t="s">
        <v>12</v>
      </c>
      <c r="C12" s="3">
        <v>8</v>
      </c>
      <c r="D12" s="14">
        <v>25</v>
      </c>
      <c r="E12" s="3">
        <v>29.4</v>
      </c>
      <c r="F12" s="14">
        <v>25</v>
      </c>
      <c r="G12" s="330" t="s">
        <v>38</v>
      </c>
      <c r="H12" s="335"/>
      <c r="I12" s="3">
        <v>16.2</v>
      </c>
      <c r="J12" s="14">
        <v>26</v>
      </c>
      <c r="K12" s="42">
        <v>30.5</v>
      </c>
      <c r="L12" s="14">
        <v>26</v>
      </c>
      <c r="M12" s="330" t="s">
        <v>38</v>
      </c>
      <c r="N12" s="331"/>
      <c r="O12" s="3">
        <v>7.56</v>
      </c>
      <c r="P12" s="14">
        <v>25.5</v>
      </c>
      <c r="Q12" s="3">
        <v>3.86</v>
      </c>
      <c r="R12" s="14">
        <v>26</v>
      </c>
      <c r="S12" s="330" t="s">
        <v>38</v>
      </c>
      <c r="T12" s="331"/>
      <c r="U12" s="57">
        <v>26</v>
      </c>
      <c r="V12" s="62" t="s">
        <v>27</v>
      </c>
      <c r="W12" s="62">
        <v>3</v>
      </c>
      <c r="X12" s="282"/>
    </row>
    <row r="13" spans="1:24" x14ac:dyDescent="0.25">
      <c r="A13" s="40">
        <v>0.31944444444444448</v>
      </c>
      <c r="B13" s="51" t="s">
        <v>13</v>
      </c>
      <c r="C13" s="3">
        <v>12.28</v>
      </c>
      <c r="D13" s="14">
        <v>25</v>
      </c>
      <c r="E13" s="3">
        <v>11.3</v>
      </c>
      <c r="F13" s="14">
        <v>25.5</v>
      </c>
      <c r="G13" s="330" t="s">
        <v>38</v>
      </c>
      <c r="H13" s="335"/>
      <c r="I13" s="3">
        <v>10.9</v>
      </c>
      <c r="J13" s="14">
        <v>25</v>
      </c>
      <c r="K13" s="42">
        <v>12.2</v>
      </c>
      <c r="L13" s="14">
        <v>26</v>
      </c>
      <c r="M13" s="330" t="s">
        <v>38</v>
      </c>
      <c r="N13" s="331"/>
      <c r="O13" s="3">
        <v>9.68</v>
      </c>
      <c r="P13" s="14">
        <v>25</v>
      </c>
      <c r="Q13" s="3">
        <v>17.510000000000002</v>
      </c>
      <c r="R13" s="14">
        <v>26</v>
      </c>
      <c r="S13" s="330" t="s">
        <v>38</v>
      </c>
      <c r="T13" s="331"/>
      <c r="U13" s="57">
        <v>28</v>
      </c>
      <c r="V13" s="62" t="s">
        <v>27</v>
      </c>
      <c r="W13" s="62">
        <v>2</v>
      </c>
      <c r="X13" s="282"/>
    </row>
    <row r="14" spans="1:24" x14ac:dyDescent="0.25">
      <c r="A14" s="40">
        <v>0.3354166666666667</v>
      </c>
      <c r="B14" s="51" t="s">
        <v>14</v>
      </c>
      <c r="C14" s="3">
        <v>17.05</v>
      </c>
      <c r="D14" s="14">
        <v>26</v>
      </c>
      <c r="E14" s="3">
        <v>19.7</v>
      </c>
      <c r="F14" s="14">
        <v>27</v>
      </c>
      <c r="G14" s="7" t="s">
        <v>152</v>
      </c>
      <c r="H14" s="41">
        <v>28.5</v>
      </c>
      <c r="I14" s="3">
        <v>7.46</v>
      </c>
      <c r="J14" s="14">
        <v>26</v>
      </c>
      <c r="K14" s="42">
        <v>22.48</v>
      </c>
      <c r="L14" s="14">
        <v>27</v>
      </c>
      <c r="M14" s="7" t="s">
        <v>152</v>
      </c>
      <c r="N14" s="14">
        <v>26.5</v>
      </c>
      <c r="O14" s="3">
        <v>18</v>
      </c>
      <c r="P14" s="14">
        <v>26</v>
      </c>
      <c r="Q14" s="3">
        <v>20.34</v>
      </c>
      <c r="R14" s="14">
        <v>27</v>
      </c>
      <c r="S14" s="7" t="s">
        <v>152</v>
      </c>
      <c r="T14" s="41">
        <v>26</v>
      </c>
      <c r="U14" s="57">
        <v>28</v>
      </c>
      <c r="V14" s="62" t="s">
        <v>27</v>
      </c>
      <c r="W14" s="62">
        <v>2</v>
      </c>
      <c r="X14" s="282"/>
    </row>
    <row r="15" spans="1:24" x14ac:dyDescent="0.25">
      <c r="A15" s="40">
        <v>0.35000000000000003</v>
      </c>
      <c r="B15" s="51" t="s">
        <v>15</v>
      </c>
      <c r="C15" s="3">
        <v>10.8</v>
      </c>
      <c r="D15" s="14">
        <v>26</v>
      </c>
      <c r="E15" s="3">
        <v>35.549999999999997</v>
      </c>
      <c r="F15" s="14">
        <v>26.5</v>
      </c>
      <c r="G15" s="7" t="s">
        <v>152</v>
      </c>
      <c r="H15" s="41">
        <v>30</v>
      </c>
      <c r="I15" s="3">
        <v>9.8000000000000007</v>
      </c>
      <c r="J15" s="14">
        <v>26.5</v>
      </c>
      <c r="K15" s="42">
        <v>42.4</v>
      </c>
      <c r="L15" s="14">
        <v>27</v>
      </c>
      <c r="M15" s="7" t="s">
        <v>152</v>
      </c>
      <c r="N15" s="14">
        <v>29.5</v>
      </c>
      <c r="O15" s="3">
        <v>11.42</v>
      </c>
      <c r="P15" s="14">
        <v>26.5</v>
      </c>
      <c r="Q15" s="3">
        <v>37.950000000000003</v>
      </c>
      <c r="R15" s="14">
        <v>26.5</v>
      </c>
      <c r="S15" s="7" t="s">
        <v>152</v>
      </c>
      <c r="T15" s="41">
        <v>29.5</v>
      </c>
      <c r="U15" s="57">
        <v>28</v>
      </c>
      <c r="V15" s="62" t="s">
        <v>42</v>
      </c>
      <c r="W15" s="62">
        <v>3</v>
      </c>
      <c r="X15" s="282"/>
    </row>
    <row r="16" spans="1:24" x14ac:dyDescent="0.25">
      <c r="A16" s="40">
        <v>0.36805555555555558</v>
      </c>
      <c r="B16" s="51" t="s">
        <v>16</v>
      </c>
      <c r="C16" s="3">
        <v>13.04</v>
      </c>
      <c r="D16" s="14">
        <v>26</v>
      </c>
      <c r="E16" s="3">
        <v>22.3</v>
      </c>
      <c r="F16" s="14">
        <v>26</v>
      </c>
      <c r="G16" s="7" t="s">
        <v>152</v>
      </c>
      <c r="H16" s="41">
        <v>30</v>
      </c>
      <c r="I16" s="3">
        <v>9.36</v>
      </c>
      <c r="J16" s="14">
        <v>26.5</v>
      </c>
      <c r="K16" s="42">
        <v>17.5</v>
      </c>
      <c r="L16" s="14">
        <v>27</v>
      </c>
      <c r="M16" s="7" t="s">
        <v>152</v>
      </c>
      <c r="N16" s="14">
        <v>30</v>
      </c>
      <c r="O16" s="3">
        <v>10.23</v>
      </c>
      <c r="P16" s="14">
        <v>27</v>
      </c>
      <c r="Q16" s="3">
        <v>22.24</v>
      </c>
      <c r="R16" s="14">
        <v>28.5</v>
      </c>
      <c r="S16" s="7" t="s">
        <v>152</v>
      </c>
      <c r="T16" s="41">
        <v>30</v>
      </c>
      <c r="U16" s="57">
        <v>28</v>
      </c>
      <c r="V16" s="62" t="s">
        <v>44</v>
      </c>
      <c r="W16" s="62">
        <v>2</v>
      </c>
      <c r="X16" s="282"/>
    </row>
    <row r="17" spans="1:24" x14ac:dyDescent="0.25">
      <c r="A17" s="40">
        <v>0.37916666666666665</v>
      </c>
      <c r="B17" s="51" t="s">
        <v>17</v>
      </c>
      <c r="C17" s="3">
        <v>10.8</v>
      </c>
      <c r="D17" s="14">
        <v>27</v>
      </c>
      <c r="E17" s="3">
        <v>21.7</v>
      </c>
      <c r="F17" s="14">
        <v>27</v>
      </c>
      <c r="G17" s="7" t="s">
        <v>152</v>
      </c>
      <c r="H17" s="41">
        <v>29</v>
      </c>
      <c r="I17" s="3">
        <v>9.32</v>
      </c>
      <c r="J17" s="14">
        <v>27</v>
      </c>
      <c r="K17" s="42">
        <v>21.1</v>
      </c>
      <c r="L17" s="14">
        <v>28</v>
      </c>
      <c r="M17" s="7" t="s">
        <v>152</v>
      </c>
      <c r="N17" s="14">
        <v>30</v>
      </c>
      <c r="O17" s="3">
        <v>10.91</v>
      </c>
      <c r="P17" s="14">
        <v>27</v>
      </c>
      <c r="Q17" s="3">
        <v>21.85</v>
      </c>
      <c r="R17" s="14">
        <v>27</v>
      </c>
      <c r="S17" s="7" t="s">
        <v>152</v>
      </c>
      <c r="T17" s="41">
        <v>29.5</v>
      </c>
      <c r="U17" s="57">
        <v>29</v>
      </c>
      <c r="V17" s="62" t="s">
        <v>92</v>
      </c>
      <c r="W17" s="62">
        <v>3</v>
      </c>
      <c r="X17" s="282"/>
    </row>
    <row r="18" spans="1:24" x14ac:dyDescent="0.25">
      <c r="A18" s="40">
        <v>0.3888888888888889</v>
      </c>
      <c r="B18" s="51" t="s">
        <v>18</v>
      </c>
      <c r="C18" s="3">
        <v>10.3</v>
      </c>
      <c r="D18" s="14">
        <v>26.5</v>
      </c>
      <c r="E18" s="3">
        <v>7.27</v>
      </c>
      <c r="F18" s="14">
        <v>27</v>
      </c>
      <c r="G18" s="7" t="s">
        <v>152</v>
      </c>
      <c r="H18" s="41">
        <v>27</v>
      </c>
      <c r="I18" s="3">
        <v>8.1999999999999993</v>
      </c>
      <c r="J18" s="14">
        <v>27</v>
      </c>
      <c r="K18" s="42">
        <v>10.88</v>
      </c>
      <c r="L18" s="14">
        <v>27</v>
      </c>
      <c r="M18" s="7" t="s">
        <v>152</v>
      </c>
      <c r="N18" s="14">
        <v>29</v>
      </c>
      <c r="O18" s="3">
        <v>10.029999999999999</v>
      </c>
      <c r="P18" s="14">
        <v>26.5</v>
      </c>
      <c r="Q18" s="3">
        <v>7.35</v>
      </c>
      <c r="R18" s="14">
        <v>28</v>
      </c>
      <c r="S18" s="7" t="s">
        <v>152</v>
      </c>
      <c r="T18" s="41">
        <v>27.5</v>
      </c>
      <c r="U18" s="57">
        <v>29</v>
      </c>
      <c r="V18" s="62" t="s">
        <v>93</v>
      </c>
      <c r="W18" s="62">
        <v>3</v>
      </c>
      <c r="X18" s="282"/>
    </row>
    <row r="19" spans="1:24" ht="15.75" thickBot="1" x14ac:dyDescent="0.3">
      <c r="A19" s="44">
        <v>0.40347222222222223</v>
      </c>
      <c r="B19" s="52" t="s">
        <v>19</v>
      </c>
      <c r="C19" s="5">
        <v>10.199999999999999</v>
      </c>
      <c r="D19" s="15">
        <v>27</v>
      </c>
      <c r="E19" s="5">
        <v>11.73</v>
      </c>
      <c r="F19" s="15">
        <v>26</v>
      </c>
      <c r="G19" s="332" t="s">
        <v>38</v>
      </c>
      <c r="H19" s="333"/>
      <c r="I19" s="5">
        <v>3.24</v>
      </c>
      <c r="J19" s="15">
        <v>27.5</v>
      </c>
      <c r="K19" s="45">
        <v>17.3</v>
      </c>
      <c r="L19" s="15">
        <v>30</v>
      </c>
      <c r="M19" s="332" t="s">
        <v>38</v>
      </c>
      <c r="N19" s="334"/>
      <c r="O19" s="5">
        <v>8.2899999999999991</v>
      </c>
      <c r="P19" s="15">
        <v>27</v>
      </c>
      <c r="Q19" s="5">
        <v>18.649999999999999</v>
      </c>
      <c r="R19" s="15">
        <v>26.5</v>
      </c>
      <c r="S19" s="332" t="s">
        <v>38</v>
      </c>
      <c r="T19" s="333"/>
      <c r="U19" s="56" t="s">
        <v>96</v>
      </c>
      <c r="V19" s="63" t="s">
        <v>94</v>
      </c>
      <c r="W19" s="63">
        <v>4</v>
      </c>
      <c r="X19" s="283"/>
    </row>
  </sheetData>
  <mergeCells count="28">
    <mergeCell ref="X4:X6"/>
    <mergeCell ref="X7:X19"/>
    <mergeCell ref="A4:A6"/>
    <mergeCell ref="B4:B6"/>
    <mergeCell ref="C4:H4"/>
    <mergeCell ref="I4:N4"/>
    <mergeCell ref="O4:T4"/>
    <mergeCell ref="S5:T5"/>
    <mergeCell ref="V4:V6"/>
    <mergeCell ref="W4:W6"/>
    <mergeCell ref="C5:D5"/>
    <mergeCell ref="E5:F5"/>
    <mergeCell ref="G5:H5"/>
    <mergeCell ref="I5:J5"/>
    <mergeCell ref="K5:L5"/>
    <mergeCell ref="M5:N5"/>
    <mergeCell ref="O5:P5"/>
    <mergeCell ref="Q5:R5"/>
    <mergeCell ref="U4:U6"/>
    <mergeCell ref="G19:H19"/>
    <mergeCell ref="M19:N19"/>
    <mergeCell ref="S19:T19"/>
    <mergeCell ref="G12:H12"/>
    <mergeCell ref="M12:N12"/>
    <mergeCell ref="S12:T12"/>
    <mergeCell ref="G13:H13"/>
    <mergeCell ref="M13:N13"/>
    <mergeCell ref="S13:T1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27-Jun-2019 Long y Temp</vt:lpstr>
      <vt:lpstr> 27-Jun-2019 tabla grados</vt:lpstr>
      <vt:lpstr>Graficas grados 27</vt:lpstr>
      <vt:lpstr>27-jul-2019 P Graficas(m)</vt:lpstr>
      <vt:lpstr>5-Jul-2019 Long y Temp</vt:lpstr>
      <vt:lpstr>5-Jul-2019 Tabla grados</vt:lpstr>
      <vt:lpstr>Graficas grados 5</vt:lpstr>
      <vt:lpstr>5-Jul-2019 P graficas(m)</vt:lpstr>
      <vt:lpstr>11-Jul-2019 Long y Temp</vt:lpstr>
      <vt:lpstr>11-Jul-2019 Tabla grados</vt:lpstr>
      <vt:lpstr>Graficas grados 11</vt:lpstr>
      <vt:lpstr>11-Jul-2019 P graficas(m)</vt:lpstr>
      <vt:lpstr>EJEMPLO CONVERSIÓN</vt:lpstr>
      <vt:lpstr>pag web</vt:lpstr>
      <vt:lpstr>18-Jul-2019 Long y Temp</vt:lpstr>
      <vt:lpstr>18-jul-2019 Tablas grados</vt:lpstr>
      <vt:lpstr>Graficas grados 18</vt:lpstr>
      <vt:lpstr>18-Jul-2019 P graficas(m)</vt:lpstr>
      <vt:lpstr>25-jul-2019 Long y Temp</vt:lpstr>
      <vt:lpstr>25-jul Tablas grados y Prom</vt:lpstr>
      <vt:lpstr>Graficas grados 25</vt:lpstr>
      <vt:lpstr>25-Jul-2019 P graficas(m)</vt:lpstr>
      <vt:lpstr>Cinco Semanas</vt:lpstr>
      <vt:lpstr>5 Semanas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Usuario de Windows</cp:lastModifiedBy>
  <dcterms:created xsi:type="dcterms:W3CDTF">2019-06-28T15:52:17Z</dcterms:created>
  <dcterms:modified xsi:type="dcterms:W3CDTF">2020-06-18T20:07:16Z</dcterms:modified>
</cp:coreProperties>
</file>